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05" yWindow="-105" windowWidth="19425" windowHeight="10305"/>
  </bookViews>
  <sheets>
    <sheet name="GENERAL ITEM" sheetId="1" r:id="rId1"/>
    <sheet name="Submersible Pump Station" sheetId="4" r:id="rId2"/>
    <sheet name="Reservior and Booster pump" sheetId="7" r:id="rId3"/>
    <sheet name="Valve chambers" sheetId="10" r:id="rId4"/>
    <sheet name="Transmision pipe line works" sheetId="12" r:id="rId5"/>
    <sheet name="Distribution Pipe line Works" sheetId="15" r:id="rId6"/>
    <sheet name="Borehole Pumping Station" sheetId="17" r:id="rId7"/>
  </sheets>
  <definedNames>
    <definedName name="_xlnm.Print_Area" localSheetId="6">'Borehole Pumping Station'!$A$1:$H$163</definedName>
    <definedName name="_xlnm.Print_Area" localSheetId="0">'GENERAL ITEM'!$A$1:$D$110</definedName>
    <definedName name="_xlnm.Print_Area" localSheetId="2">'Reservior and Booster pump'!$A$1:$F$181</definedName>
    <definedName name="_xlnm.Print_Area" localSheetId="1">'Submersible Pump Station'!$A$1:$H$109</definedName>
  </definedNames>
  <calcPr calcId="144525"/>
</workbook>
</file>

<file path=xl/calcChain.xml><?xml version="1.0" encoding="utf-8"?>
<calcChain xmlns="http://schemas.openxmlformats.org/spreadsheetml/2006/main">
  <c r="D43" i="1" l="1"/>
  <c r="C42" i="1"/>
  <c r="C41" i="1"/>
  <c r="C40" i="1"/>
  <c r="I6" i="17" l="1"/>
  <c r="G97" i="17"/>
  <c r="G162" i="17"/>
  <c r="G154" i="17"/>
  <c r="G120" i="17"/>
  <c r="D61" i="1"/>
  <c r="D58" i="1"/>
  <c r="E110" i="1"/>
  <c r="D60" i="1" l="1"/>
  <c r="G163" i="17"/>
  <c r="F100" i="17" l="1"/>
  <c r="F101" i="17"/>
  <c r="F102" i="17"/>
  <c r="F103" i="17"/>
  <c r="F104" i="17"/>
  <c r="F105" i="17"/>
  <c r="F106" i="17"/>
  <c r="F107" i="17"/>
  <c r="F108" i="17"/>
  <c r="F109" i="17"/>
  <c r="F110" i="17"/>
  <c r="F111" i="17"/>
  <c r="F112" i="17"/>
  <c r="F113" i="17"/>
  <c r="F114" i="17"/>
  <c r="F115" i="17"/>
  <c r="F116" i="17"/>
  <c r="F117" i="17"/>
  <c r="F118" i="17"/>
  <c r="F119" i="17"/>
  <c r="F121" i="17"/>
  <c r="F122" i="17"/>
  <c r="F123" i="17"/>
  <c r="F124" i="17"/>
  <c r="F125" i="17"/>
  <c r="F126" i="17"/>
  <c r="F127" i="17"/>
  <c r="F128" i="17"/>
  <c r="F129" i="17"/>
  <c r="F130" i="17"/>
  <c r="F131" i="17"/>
  <c r="F132" i="17"/>
  <c r="F133" i="17"/>
  <c r="F134" i="17"/>
  <c r="F135" i="17"/>
  <c r="F136" i="17"/>
  <c r="F137" i="17"/>
  <c r="F138" i="17"/>
  <c r="F139" i="17"/>
  <c r="F140" i="17"/>
  <c r="F141" i="17"/>
  <c r="F142" i="17"/>
  <c r="F143" i="17"/>
  <c r="F144" i="17"/>
  <c r="F145" i="17"/>
  <c r="F146" i="17"/>
  <c r="F147" i="17"/>
  <c r="F148" i="17"/>
  <c r="F149" i="17"/>
  <c r="F150" i="17"/>
  <c r="F151" i="17"/>
  <c r="F152" i="17"/>
  <c r="F153" i="17"/>
  <c r="F155" i="17"/>
  <c r="F156" i="17"/>
  <c r="F157" i="17"/>
  <c r="F158" i="17"/>
  <c r="F159" i="17"/>
  <c r="F160" i="17"/>
  <c r="F161" i="17"/>
  <c r="F99" i="17"/>
  <c r="F92" i="17"/>
  <c r="F93" i="17"/>
  <c r="F94" i="17"/>
  <c r="F95" i="17"/>
  <c r="F96" i="17"/>
  <c r="F91" i="17"/>
  <c r="F79" i="17"/>
  <c r="F80" i="17"/>
  <c r="F81" i="17"/>
  <c r="F82" i="17"/>
  <c r="F83" i="17"/>
  <c r="F84" i="17"/>
  <c r="F85" i="17"/>
  <c r="F78" i="17"/>
  <c r="F58" i="17"/>
  <c r="F59" i="17"/>
  <c r="F60" i="17"/>
  <c r="F61" i="17"/>
  <c r="F62" i="17"/>
  <c r="F63" i="17"/>
  <c r="F64" i="17"/>
  <c r="F65" i="17"/>
  <c r="F66" i="17"/>
  <c r="F67" i="17"/>
  <c r="F68" i="17"/>
  <c r="F69" i="17"/>
  <c r="F70" i="17"/>
  <c r="F71" i="17"/>
  <c r="F57" i="17"/>
  <c r="F49" i="17"/>
  <c r="F50" i="17"/>
  <c r="F51" i="17"/>
  <c r="F52" i="17"/>
  <c r="F53" i="17"/>
  <c r="F54" i="17"/>
  <c r="F48" i="17"/>
  <c r="F38" i="17"/>
  <c r="F39" i="17"/>
  <c r="F40" i="17"/>
  <c r="F41" i="17"/>
  <c r="F37" i="17"/>
  <c r="F5" i="17"/>
  <c r="F6" i="17"/>
  <c r="F7" i="17"/>
  <c r="F8" i="17"/>
  <c r="F9" i="17"/>
  <c r="F10" i="17"/>
  <c r="F11" i="17"/>
  <c r="F12" i="17"/>
  <c r="F13" i="17"/>
  <c r="F14" i="17"/>
  <c r="F15" i="17"/>
  <c r="F16" i="17"/>
  <c r="F17" i="17"/>
  <c r="F18" i="17"/>
  <c r="F19" i="17"/>
  <c r="F20" i="17"/>
  <c r="F21" i="17"/>
  <c r="F22" i="17"/>
  <c r="F23" i="17"/>
  <c r="F24" i="17"/>
  <c r="F25" i="17"/>
  <c r="F26" i="17"/>
  <c r="F27" i="17"/>
  <c r="F28" i="17"/>
  <c r="F29" i="17"/>
  <c r="F30" i="17"/>
  <c r="F31" i="17"/>
  <c r="F32" i="17"/>
  <c r="F4" i="17"/>
  <c r="F120" i="17" l="1"/>
  <c r="F97" i="17"/>
  <c r="F154" i="17"/>
  <c r="F162" i="17"/>
  <c r="H157" i="17"/>
  <c r="H158" i="17"/>
  <c r="H159" i="17"/>
  <c r="H160" i="17"/>
  <c r="H161" i="17"/>
  <c r="H156" i="17"/>
  <c r="H123" i="17"/>
  <c r="H124" i="17"/>
  <c r="H125" i="17"/>
  <c r="H126" i="17"/>
  <c r="H127" i="17"/>
  <c r="H128" i="17"/>
  <c r="H129" i="17"/>
  <c r="H130" i="17"/>
  <c r="H131" i="17"/>
  <c r="H132" i="17"/>
  <c r="H133" i="17"/>
  <c r="H134" i="17"/>
  <c r="H135" i="17"/>
  <c r="H136" i="17"/>
  <c r="H137" i="17"/>
  <c r="H138" i="17"/>
  <c r="H139" i="17"/>
  <c r="H140" i="17"/>
  <c r="H141" i="17"/>
  <c r="H142" i="17"/>
  <c r="H143" i="17"/>
  <c r="H144" i="17"/>
  <c r="H145" i="17"/>
  <c r="H146" i="17"/>
  <c r="H147" i="17"/>
  <c r="H148" i="17"/>
  <c r="H149" i="17"/>
  <c r="H150" i="17"/>
  <c r="H151" i="17"/>
  <c r="H152" i="17"/>
  <c r="H153" i="17"/>
  <c r="H122" i="17"/>
  <c r="H100" i="17"/>
  <c r="H101" i="17"/>
  <c r="H102" i="17"/>
  <c r="H103" i="17"/>
  <c r="H104" i="17"/>
  <c r="H105" i="17"/>
  <c r="H106" i="17"/>
  <c r="H107" i="17"/>
  <c r="H108" i="17"/>
  <c r="H109" i="17"/>
  <c r="H110" i="17"/>
  <c r="H111" i="17"/>
  <c r="H112" i="17"/>
  <c r="H113" i="17"/>
  <c r="H114" i="17"/>
  <c r="H115" i="17"/>
  <c r="H116" i="17"/>
  <c r="H117" i="17"/>
  <c r="H118" i="17"/>
  <c r="H119" i="17"/>
  <c r="H99" i="17"/>
  <c r="H92" i="17"/>
  <c r="H93" i="17"/>
  <c r="H94" i="17"/>
  <c r="H95" i="17"/>
  <c r="H96" i="17"/>
  <c r="H91" i="17"/>
  <c r="H84" i="17"/>
  <c r="H85" i="17"/>
  <c r="H79" i="17"/>
  <c r="H80" i="17"/>
  <c r="H81" i="17"/>
  <c r="H82" i="17"/>
  <c r="H83" i="17"/>
  <c r="H78" i="17"/>
  <c r="H59" i="17"/>
  <c r="H61" i="17"/>
  <c r="H67" i="17"/>
  <c r="H69" i="17"/>
  <c r="H58" i="17"/>
  <c r="H60" i="17"/>
  <c r="H62" i="17"/>
  <c r="H63" i="17"/>
  <c r="H64" i="17"/>
  <c r="H65" i="17"/>
  <c r="H66" i="17"/>
  <c r="H68" i="17"/>
  <c r="H70" i="17"/>
  <c r="H71" i="17"/>
  <c r="H57" i="17"/>
  <c r="H49" i="17"/>
  <c r="H51" i="17"/>
  <c r="H48" i="17"/>
  <c r="G55" i="17"/>
  <c r="F55" i="17"/>
  <c r="H52" i="17"/>
  <c r="H53" i="17"/>
  <c r="H54" i="17"/>
  <c r="G42" i="17"/>
  <c r="H41" i="17"/>
  <c r="H37" i="17"/>
  <c r="H38" i="17"/>
  <c r="H39" i="17"/>
  <c r="H40" i="17"/>
  <c r="H8" i="17"/>
  <c r="H9" i="17"/>
  <c r="H10" i="17"/>
  <c r="H11" i="17"/>
  <c r="H18" i="17"/>
  <c r="H19" i="17"/>
  <c r="H22" i="17"/>
  <c r="H24" i="17"/>
  <c r="H26" i="17"/>
  <c r="H27" i="17"/>
  <c r="H32" i="17"/>
  <c r="H5" i="17"/>
  <c r="H6" i="17"/>
  <c r="H7" i="17"/>
  <c r="H12" i="17"/>
  <c r="H13" i="17"/>
  <c r="H14" i="17"/>
  <c r="H15" i="17"/>
  <c r="H16" i="17"/>
  <c r="H17" i="17"/>
  <c r="H20" i="17"/>
  <c r="H21" i="17"/>
  <c r="H23" i="17"/>
  <c r="H25" i="17"/>
  <c r="H28" i="17"/>
  <c r="H29" i="17"/>
  <c r="H30" i="17"/>
  <c r="H31" i="17"/>
  <c r="H4" i="17"/>
  <c r="F42" i="15"/>
  <c r="F43" i="15"/>
  <c r="F44" i="15"/>
  <c r="F45" i="15"/>
  <c r="F46" i="15"/>
  <c r="F47" i="15"/>
  <c r="F48" i="15"/>
  <c r="F49" i="15"/>
  <c r="F50" i="15"/>
  <c r="F51" i="15"/>
  <c r="F52" i="15"/>
  <c r="F53" i="15"/>
  <c r="F54" i="15"/>
  <c r="F41" i="15"/>
  <c r="F9" i="15"/>
  <c r="F10" i="15"/>
  <c r="F11" i="15"/>
  <c r="F12" i="15"/>
  <c r="F13" i="15"/>
  <c r="F14" i="15"/>
  <c r="F15" i="15"/>
  <c r="F16" i="15"/>
  <c r="F17" i="15"/>
  <c r="F18" i="15"/>
  <c r="F19" i="15"/>
  <c r="F20" i="15"/>
  <c r="F21" i="15"/>
  <c r="F22" i="15"/>
  <c r="F23" i="15"/>
  <c r="F24" i="15"/>
  <c r="F25" i="15"/>
  <c r="F26" i="15"/>
  <c r="F27" i="15"/>
  <c r="F28" i="15"/>
  <c r="F29" i="15"/>
  <c r="F30" i="15"/>
  <c r="F31" i="15"/>
  <c r="F32" i="15"/>
  <c r="F33" i="15"/>
  <c r="F8" i="15"/>
  <c r="F61" i="12"/>
  <c r="F62" i="12"/>
  <c r="F63" i="12"/>
  <c r="F64" i="12"/>
  <c r="F65" i="12"/>
  <c r="F66" i="12"/>
  <c r="F67" i="12"/>
  <c r="F68" i="12"/>
  <c r="F69" i="12"/>
  <c r="F70" i="12"/>
  <c r="F71" i="12"/>
  <c r="F72" i="12"/>
  <c r="F73" i="12"/>
  <c r="F60" i="12"/>
  <c r="F51" i="12"/>
  <c r="F42" i="12"/>
  <c r="F43" i="12"/>
  <c r="F44" i="12"/>
  <c r="F45" i="12"/>
  <c r="F46" i="12"/>
  <c r="F47" i="12"/>
  <c r="F48" i="12"/>
  <c r="F49" i="12"/>
  <c r="F50" i="12"/>
  <c r="F41" i="12"/>
  <c r="F26" i="12"/>
  <c r="F27" i="12"/>
  <c r="F28" i="12"/>
  <c r="F29" i="12"/>
  <c r="F30" i="12"/>
  <c r="F31" i="12"/>
  <c r="F32" i="12"/>
  <c r="F33" i="12"/>
  <c r="F25" i="12"/>
  <c r="F14" i="12"/>
  <c r="F15" i="12"/>
  <c r="F16" i="12"/>
  <c r="F17" i="12"/>
  <c r="F18" i="12"/>
  <c r="F19" i="12"/>
  <c r="F20" i="12"/>
  <c r="F21" i="12"/>
  <c r="F13" i="12"/>
  <c r="F9" i="12"/>
  <c r="F8" i="12"/>
  <c r="F46" i="10"/>
  <c r="F47" i="10"/>
  <c r="F48" i="10"/>
  <c r="F49" i="10"/>
  <c r="F50" i="10"/>
  <c r="F51" i="10"/>
  <c r="F52" i="10"/>
  <c r="F53" i="10"/>
  <c r="F54" i="10"/>
  <c r="F55" i="10"/>
  <c r="F45" i="10"/>
  <c r="F37" i="10"/>
  <c r="F38" i="10"/>
  <c r="F39" i="10"/>
  <c r="F40" i="10"/>
  <c r="F41" i="10"/>
  <c r="F36" i="10"/>
  <c r="F17" i="10"/>
  <c r="F18" i="10"/>
  <c r="F19" i="10"/>
  <c r="F20" i="10"/>
  <c r="F21" i="10"/>
  <c r="F22" i="10"/>
  <c r="F23" i="10"/>
  <c r="F24" i="10"/>
  <c r="F25" i="10"/>
  <c r="F26" i="10"/>
  <c r="F27" i="10"/>
  <c r="F16" i="10"/>
  <c r="F8" i="10"/>
  <c r="F9" i="10"/>
  <c r="F10" i="10"/>
  <c r="F11" i="10"/>
  <c r="F12" i="10"/>
  <c r="F7" i="10"/>
  <c r="F177" i="7"/>
  <c r="F178" i="7"/>
  <c r="F176" i="7"/>
  <c r="F170" i="7"/>
  <c r="F171" i="7"/>
  <c r="F172" i="7"/>
  <c r="F173" i="7"/>
  <c r="F169" i="7"/>
  <c r="F165" i="7"/>
  <c r="F164" i="7"/>
  <c r="F159" i="7"/>
  <c r="F160" i="7"/>
  <c r="F158" i="7"/>
  <c r="F152" i="7"/>
  <c r="F153" i="7"/>
  <c r="F154" i="7"/>
  <c r="F151" i="7"/>
  <c r="F142" i="7"/>
  <c r="F143" i="7"/>
  <c r="F144" i="7"/>
  <c r="F145" i="7"/>
  <c r="F146" i="7"/>
  <c r="F147" i="7"/>
  <c r="F148" i="7"/>
  <c r="F141" i="7"/>
  <c r="F128" i="7"/>
  <c r="F129" i="7"/>
  <c r="F130" i="7"/>
  <c r="F131" i="7"/>
  <c r="F132" i="7"/>
  <c r="F133" i="7"/>
  <c r="F134" i="7"/>
  <c r="F135" i="7"/>
  <c r="F136" i="7"/>
  <c r="F137" i="7"/>
  <c r="F127" i="7"/>
  <c r="F113" i="7"/>
  <c r="F114" i="7"/>
  <c r="F115" i="7"/>
  <c r="F116" i="7"/>
  <c r="F117" i="7"/>
  <c r="F118" i="7"/>
  <c r="F119" i="7"/>
  <c r="F120" i="7"/>
  <c r="F121" i="7"/>
  <c r="F122" i="7"/>
  <c r="F112" i="7"/>
  <c r="F101" i="7"/>
  <c r="F102" i="7"/>
  <c r="F103" i="7"/>
  <c r="F104" i="7"/>
  <c r="F105" i="7"/>
  <c r="F106" i="7"/>
  <c r="F107" i="7"/>
  <c r="F108" i="7"/>
  <c r="F100" i="7"/>
  <c r="F91" i="7"/>
  <c r="F92" i="7" s="1"/>
  <c r="F87" i="7"/>
  <c r="F88" i="7"/>
  <c r="F89" i="7"/>
  <c r="F86" i="7"/>
  <c r="F79" i="7"/>
  <c r="F80" i="7"/>
  <c r="F81" i="7"/>
  <c r="F78" i="7"/>
  <c r="F74" i="7"/>
  <c r="F69" i="7"/>
  <c r="F70" i="7"/>
  <c r="F71" i="7"/>
  <c r="F72" i="7"/>
  <c r="F73" i="7"/>
  <c r="F68" i="7"/>
  <c r="F64" i="7"/>
  <c r="F65" i="7"/>
  <c r="F63" i="7"/>
  <c r="F59" i="7"/>
  <c r="F60" i="7"/>
  <c r="F58" i="7"/>
  <c r="F49" i="7"/>
  <c r="F50" i="7"/>
  <c r="F51" i="7"/>
  <c r="F52" i="7"/>
  <c r="F53" i="7"/>
  <c r="F54" i="7"/>
  <c r="F48" i="7"/>
  <c r="F27" i="7"/>
  <c r="F28" i="7"/>
  <c r="F29" i="7"/>
  <c r="F30" i="7"/>
  <c r="F31" i="7"/>
  <c r="F32" i="7"/>
  <c r="F33" i="7"/>
  <c r="F34" i="7"/>
  <c r="F35" i="7"/>
  <c r="F36" i="7"/>
  <c r="F37" i="7"/>
  <c r="F38" i="7"/>
  <c r="F39" i="7"/>
  <c r="F40" i="7"/>
  <c r="F41" i="7"/>
  <c r="F42" i="7"/>
  <c r="F43" i="7"/>
  <c r="F44" i="7"/>
  <c r="F45" i="7"/>
  <c r="F26" i="7"/>
  <c r="F16" i="7"/>
  <c r="F17" i="7"/>
  <c r="F18" i="7"/>
  <c r="F15" i="7"/>
  <c r="F7" i="7"/>
  <c r="F8" i="7"/>
  <c r="F9" i="7"/>
  <c r="F10" i="7"/>
  <c r="F11" i="7"/>
  <c r="F6" i="7"/>
  <c r="F107" i="4"/>
  <c r="F108" i="4" s="1"/>
  <c r="F103" i="4"/>
  <c r="F104" i="4"/>
  <c r="F102" i="4"/>
  <c r="F99" i="4"/>
  <c r="F94" i="4"/>
  <c r="F95" i="4"/>
  <c r="F93" i="4"/>
  <c r="F87" i="4"/>
  <c r="F88" i="4"/>
  <c r="F89" i="4"/>
  <c r="F90" i="4"/>
  <c r="F86" i="4"/>
  <c r="F82" i="4"/>
  <c r="F81" i="4"/>
  <c r="F76" i="4"/>
  <c r="F77" i="4"/>
  <c r="F75" i="4"/>
  <c r="F69" i="4"/>
  <c r="F70" i="4"/>
  <c r="F71" i="4"/>
  <c r="F68" i="4"/>
  <c r="F54" i="4"/>
  <c r="F55" i="4"/>
  <c r="F56" i="4"/>
  <c r="F57" i="4"/>
  <c r="F58" i="4"/>
  <c r="F59" i="4"/>
  <c r="F60" i="4"/>
  <c r="F61" i="4"/>
  <c r="F53" i="4"/>
  <c r="F42" i="4"/>
  <c r="F43" i="4"/>
  <c r="F44" i="4"/>
  <c r="F45" i="4"/>
  <c r="F46" i="4"/>
  <c r="F47" i="4"/>
  <c r="F48" i="4"/>
  <c r="F49" i="4"/>
  <c r="F41" i="4"/>
  <c r="F20" i="4"/>
  <c r="F21" i="4"/>
  <c r="F23" i="4"/>
  <c r="F24" i="4"/>
  <c r="F25" i="4"/>
  <c r="F26" i="4"/>
  <c r="F27" i="4"/>
  <c r="F28" i="4"/>
  <c r="F29" i="4"/>
  <c r="F30" i="4"/>
  <c r="F31" i="4"/>
  <c r="F32" i="4"/>
  <c r="F19" i="4"/>
  <c r="F8" i="4"/>
  <c r="F9" i="4"/>
  <c r="F10" i="4"/>
  <c r="F11" i="4"/>
  <c r="F12" i="4"/>
  <c r="F13" i="4"/>
  <c r="F14" i="4"/>
  <c r="F7" i="4"/>
  <c r="D110" i="1"/>
  <c r="C55" i="1" s="1"/>
  <c r="C19" i="1" s="1"/>
  <c r="F13" i="10" l="1"/>
  <c r="F174" i="7"/>
  <c r="F161" i="7"/>
  <c r="F46" i="7"/>
  <c r="F91" i="4"/>
  <c r="F22" i="4"/>
  <c r="F72" i="4"/>
  <c r="F78" i="4"/>
  <c r="H120" i="17"/>
  <c r="H42" i="17"/>
  <c r="H154" i="17"/>
  <c r="F22" i="12"/>
  <c r="F10" i="12"/>
  <c r="H97" i="17"/>
  <c r="F55" i="15"/>
  <c r="C73" i="1" s="1"/>
  <c r="C37" i="1" s="1"/>
  <c r="F74" i="12"/>
  <c r="C69" i="1" s="1"/>
  <c r="C33" i="1" s="1"/>
  <c r="F56" i="10"/>
  <c r="F42" i="10"/>
  <c r="F28" i="10"/>
  <c r="F179" i="7"/>
  <c r="F166" i="7"/>
  <c r="F155" i="7"/>
  <c r="F149" i="7"/>
  <c r="F138" i="7"/>
  <c r="F123" i="7"/>
  <c r="F109" i="7"/>
  <c r="F90" i="7"/>
  <c r="F19" i="7"/>
  <c r="F105" i="4"/>
  <c r="F96" i="4"/>
  <c r="F83" i="4"/>
  <c r="F62" i="4"/>
  <c r="F50" i="4"/>
  <c r="F33" i="4"/>
  <c r="F15" i="4"/>
  <c r="F52" i="12"/>
  <c r="F34" i="12"/>
  <c r="F163" i="17"/>
  <c r="G164" i="17" s="1"/>
  <c r="H162" i="17"/>
  <c r="F34" i="15"/>
  <c r="C72" i="1" s="1"/>
  <c r="C36" i="1" s="1"/>
  <c r="F66" i="7"/>
  <c r="H86" i="17"/>
  <c r="H72" i="17"/>
  <c r="H50" i="17"/>
  <c r="H55" i="17" s="1"/>
  <c r="F42" i="17"/>
  <c r="F82" i="7"/>
  <c r="F61" i="7"/>
  <c r="F12" i="7"/>
  <c r="F75" i="7"/>
  <c r="F55" i="7"/>
  <c r="F29" i="10" l="1"/>
  <c r="C63" i="1" s="1"/>
  <c r="C27" i="1" s="1"/>
  <c r="F124" i="7"/>
  <c r="F180" i="7" s="1"/>
  <c r="F181" i="7" s="1"/>
  <c r="C61" i="1" s="1"/>
  <c r="C25" i="1" s="1"/>
  <c r="F34" i="4"/>
  <c r="H163" i="17"/>
  <c r="C78" i="1" s="1"/>
  <c r="C76" i="1"/>
  <c r="D38" i="1"/>
  <c r="F53" i="12"/>
  <c r="C68" i="1" s="1"/>
  <c r="C74" i="1"/>
  <c r="C38" i="1" s="1"/>
  <c r="F57" i="10"/>
  <c r="C64" i="1" s="1"/>
  <c r="C28" i="1" s="1"/>
  <c r="F93" i="7"/>
  <c r="C60" i="1" s="1"/>
  <c r="C24" i="1" s="1"/>
  <c r="F109" i="4"/>
  <c r="C58" i="1" s="1"/>
  <c r="H87" i="17"/>
  <c r="C77" i="1" s="1"/>
  <c r="C70" i="1" l="1"/>
  <c r="C34" i="1" s="1"/>
  <c r="C32" i="1"/>
  <c r="D34" i="1" s="1"/>
  <c r="C22" i="1"/>
  <c r="D29" i="1" s="1"/>
  <c r="C65" i="1"/>
  <c r="C29" i="1" s="1"/>
  <c r="C79" i="1"/>
  <c r="C43" i="1" s="1"/>
  <c r="C44" i="1" l="1"/>
  <c r="C80" i="1"/>
  <c r="C45" i="1" l="1"/>
  <c r="D46" i="1" s="1"/>
  <c r="C46" i="1" s="1"/>
  <c r="C47" i="1" s="1"/>
  <c r="C10" i="1" l="1"/>
  <c r="E47" i="1"/>
</calcChain>
</file>

<file path=xl/sharedStrings.xml><?xml version="1.0" encoding="utf-8"?>
<sst xmlns="http://schemas.openxmlformats.org/spreadsheetml/2006/main" count="1474" uniqueCount="709">
  <si>
    <r>
      <rPr>
        <b/>
        <i/>
        <sz val="11"/>
        <rFont val="Arial"/>
        <family val="2"/>
      </rPr>
      <t>Contract No - I:</t>
    </r>
  </si>
  <si>
    <r>
      <rPr>
        <b/>
        <i/>
        <sz val="12"/>
        <rFont val="Arial"/>
        <family val="2"/>
      </rPr>
      <t>General item,</t>
    </r>
  </si>
  <si>
    <r>
      <rPr>
        <b/>
        <i/>
        <sz val="12"/>
        <rFont val="Arial"/>
        <family val="2"/>
      </rPr>
      <t>Construction of civil works on</t>
    </r>
  </si>
  <si>
    <r>
      <rPr>
        <b/>
        <i/>
        <sz val="10"/>
        <rFont val="Arial"/>
        <family val="2"/>
      </rPr>
      <t>Control room, 500m3 reservior, Booster pump station, Air release and Washout valve chambers,</t>
    </r>
  </si>
  <si>
    <r>
      <rPr>
        <b/>
        <i/>
        <sz val="12"/>
        <rFont val="Arial"/>
        <family val="2"/>
      </rPr>
      <t>Supply and installation of pipe lines and related works</t>
    </r>
  </si>
  <si>
    <r>
      <rPr>
        <b/>
        <i/>
        <sz val="12"/>
        <rFont val="Arial"/>
        <family val="2"/>
      </rPr>
      <t>Electromechanical Equipments on transmision and distribution pipe lines</t>
    </r>
  </si>
  <si>
    <r>
      <rPr>
        <i/>
        <sz val="11"/>
        <rFont val="Arial"/>
        <family val="2"/>
      </rPr>
      <t>Grand total</t>
    </r>
  </si>
  <si>
    <r>
      <rPr>
        <b/>
        <i/>
        <sz val="8"/>
        <rFont val="Arial"/>
        <family val="2"/>
      </rPr>
      <t>Description</t>
    </r>
  </si>
  <si>
    <r>
      <rPr>
        <i/>
        <sz val="10"/>
        <rFont val="Arial"/>
        <family val="2"/>
      </rPr>
      <t>Contract No - I</t>
    </r>
  </si>
  <si>
    <r>
      <rPr>
        <i/>
        <sz val="10"/>
        <rFont val="Arial"/>
        <family val="2"/>
      </rPr>
      <t xml:space="preserve">General item, Construction of civil works on control room,
</t>
    </r>
    <r>
      <rPr>
        <i/>
        <sz val="10"/>
        <rFont val="Arial"/>
        <family val="2"/>
      </rPr>
      <t xml:space="preserve">500m </t>
    </r>
    <r>
      <rPr>
        <i/>
        <vertAlign val="superscript"/>
        <sz val="10"/>
        <rFont val="Arial"/>
        <family val="2"/>
      </rPr>
      <t>3</t>
    </r>
    <r>
      <rPr>
        <i/>
        <sz val="10"/>
        <rFont val="Arial"/>
        <family val="2"/>
      </rPr>
      <t xml:space="preserve">  reservior, booster pump station, air release and washout valve chambers, Supply and installation of pipe lines, related works and Electromechanical Equipments on transmision and distribution pipe lines</t>
    </r>
  </si>
  <si>
    <r>
      <rPr>
        <b/>
        <i/>
        <sz val="13"/>
        <rFont val="Arial"/>
        <family val="2"/>
      </rPr>
      <t>TOTAL COST</t>
    </r>
  </si>
  <si>
    <r>
      <rPr>
        <b/>
        <i/>
        <sz val="10"/>
        <rFont val="Arial"/>
        <family val="2"/>
      </rPr>
      <t xml:space="preserve">Control room, 500m3 reservior, Booster pump station, Air release and Washout
</t>
    </r>
    <r>
      <rPr>
        <b/>
        <i/>
        <sz val="10"/>
        <rFont val="Arial"/>
        <family val="2"/>
      </rPr>
      <t>valve chambers,</t>
    </r>
  </si>
  <si>
    <r>
      <rPr>
        <b/>
        <i/>
        <sz val="12"/>
        <rFont val="Arial"/>
        <family val="2"/>
      </rPr>
      <t xml:space="preserve">Electromechanical Equipments on transmision and
</t>
    </r>
    <r>
      <rPr>
        <b/>
        <i/>
        <sz val="12"/>
        <rFont val="Arial"/>
        <family val="2"/>
      </rPr>
      <t>distribution pipe lines</t>
    </r>
  </si>
  <si>
    <r>
      <rPr>
        <i/>
        <sz val="11"/>
        <rFont val="Arial"/>
        <family val="2"/>
      </rPr>
      <t>With tax</t>
    </r>
  </si>
  <si>
    <r>
      <rPr>
        <b/>
        <i/>
        <sz val="11"/>
        <rFont val="Arial"/>
        <family val="2"/>
      </rPr>
      <t>General items</t>
    </r>
  </si>
  <si>
    <r>
      <rPr>
        <b/>
        <i/>
        <sz val="11"/>
        <rFont val="Arial"/>
        <family val="2"/>
      </rPr>
      <t>Construction of Civil works on</t>
    </r>
  </si>
  <si>
    <r>
      <rPr>
        <b/>
        <i/>
        <sz val="10"/>
        <rFont val="Arial"/>
        <family val="2"/>
      </rPr>
      <t>Submersible Pump Stations</t>
    </r>
  </si>
  <si>
    <r>
      <rPr>
        <b/>
        <i/>
        <sz val="9"/>
        <rFont val="Arial"/>
        <family val="2"/>
      </rPr>
      <t>2.1.1</t>
    </r>
  </si>
  <si>
    <r>
      <rPr>
        <b/>
        <i/>
        <sz val="10"/>
        <rFont val="Arial"/>
        <family val="2"/>
      </rPr>
      <t>Control room</t>
    </r>
  </si>
  <si>
    <r>
      <rPr>
        <b/>
        <i/>
        <sz val="10"/>
        <rFont val="Arial"/>
        <family val="2"/>
      </rPr>
      <t>Reservior and Booster pump station</t>
    </r>
  </si>
  <si>
    <r>
      <rPr>
        <b/>
        <i/>
        <sz val="10"/>
        <rFont val="Arial"/>
        <family val="2"/>
      </rPr>
      <t>2.2.1</t>
    </r>
  </si>
  <si>
    <r>
      <rPr>
        <b/>
        <i/>
        <sz val="10"/>
        <rFont val="Arial"/>
        <family val="2"/>
      </rPr>
      <t xml:space="preserve">500m </t>
    </r>
    <r>
      <rPr>
        <b/>
        <i/>
        <vertAlign val="superscript"/>
        <sz val="10"/>
        <rFont val="Arial"/>
        <family val="2"/>
      </rPr>
      <t>3</t>
    </r>
    <r>
      <rPr>
        <b/>
        <i/>
        <sz val="10"/>
        <rFont val="Arial"/>
        <family val="2"/>
      </rPr>
      <t xml:space="preserve">  Reservior</t>
    </r>
  </si>
  <si>
    <r>
      <rPr>
        <b/>
        <i/>
        <sz val="10"/>
        <rFont val="Arial"/>
        <family val="2"/>
      </rPr>
      <t>2.2.2</t>
    </r>
  </si>
  <si>
    <r>
      <rPr>
        <b/>
        <i/>
        <sz val="10"/>
        <rFont val="Arial"/>
        <family val="2"/>
      </rPr>
      <t>Booster pump station</t>
    </r>
  </si>
  <si>
    <r>
      <rPr>
        <b/>
        <i/>
        <sz val="10"/>
        <rFont val="Arial"/>
        <family val="2"/>
      </rPr>
      <t>Valve chambers</t>
    </r>
  </si>
  <si>
    <r>
      <rPr>
        <b/>
        <i/>
        <sz val="10"/>
        <rFont val="Arial"/>
        <family val="2"/>
      </rPr>
      <t>2.3.1</t>
    </r>
  </si>
  <si>
    <r>
      <rPr>
        <b/>
        <i/>
        <sz val="10"/>
        <rFont val="Arial"/>
        <family val="2"/>
      </rPr>
      <t>Air release valve chambers</t>
    </r>
  </si>
  <si>
    <r>
      <rPr>
        <b/>
        <i/>
        <sz val="10"/>
        <rFont val="Arial"/>
        <family val="2"/>
      </rPr>
      <t>2.3.2</t>
    </r>
  </si>
  <si>
    <r>
      <rPr>
        <b/>
        <i/>
        <sz val="10"/>
        <rFont val="Arial"/>
        <family val="2"/>
      </rPr>
      <t>Washout valve chambers with its drop</t>
    </r>
  </si>
  <si>
    <r>
      <rPr>
        <b/>
        <i/>
        <sz val="10"/>
        <rFont val="Arial"/>
        <family val="2"/>
      </rPr>
      <t>Sub total to Summary</t>
    </r>
  </si>
  <si>
    <r>
      <rPr>
        <b/>
        <i/>
        <sz val="11"/>
        <rFont val="Arial"/>
        <family val="2"/>
      </rPr>
      <t>Construction, Supply and installation of  pipe lines and related works</t>
    </r>
  </si>
  <si>
    <r>
      <rPr>
        <b/>
        <i/>
        <sz val="10"/>
        <rFont val="Arial"/>
        <family val="2"/>
      </rPr>
      <t>Transmision Pipe line Works</t>
    </r>
  </si>
  <si>
    <r>
      <rPr>
        <b/>
        <i/>
        <sz val="9"/>
        <rFont val="Arial"/>
        <family val="2"/>
      </rPr>
      <t>3.1.1</t>
    </r>
  </si>
  <si>
    <r>
      <rPr>
        <b/>
        <i/>
        <sz val="10"/>
        <rFont val="Arial"/>
        <family val="2"/>
      </rPr>
      <t>Supply of  Transmision Pipe and Fitting</t>
    </r>
  </si>
  <si>
    <r>
      <rPr>
        <b/>
        <i/>
        <sz val="9"/>
        <rFont val="Arial"/>
        <family val="2"/>
      </rPr>
      <t>3.1.2</t>
    </r>
  </si>
  <si>
    <r>
      <rPr>
        <b/>
        <i/>
        <sz val="10"/>
        <rFont val="Arial"/>
        <family val="2"/>
      </rPr>
      <t>Earth works, pipe laying, installation and miscellaneous</t>
    </r>
  </si>
  <si>
    <r>
      <rPr>
        <b/>
        <i/>
        <sz val="10"/>
        <rFont val="Arial"/>
        <family val="2"/>
      </rPr>
      <t>Distribution Pipe line Works</t>
    </r>
  </si>
  <si>
    <r>
      <rPr>
        <b/>
        <i/>
        <sz val="9"/>
        <rFont val="Arial"/>
        <family val="2"/>
      </rPr>
      <t>3.2.1</t>
    </r>
  </si>
  <si>
    <r>
      <rPr>
        <b/>
        <i/>
        <sz val="10"/>
        <rFont val="Arial"/>
        <family val="2"/>
      </rPr>
      <t>Supply of distribution pipes and fittings</t>
    </r>
  </si>
  <si>
    <r>
      <rPr>
        <b/>
        <i/>
        <sz val="9"/>
        <rFont val="Arial"/>
        <family val="2"/>
      </rPr>
      <t>3.2.2</t>
    </r>
  </si>
  <si>
    <r>
      <rPr>
        <b/>
        <i/>
        <sz val="11"/>
        <rFont val="Arial"/>
        <family val="2"/>
      </rPr>
      <t>Supply and Installation of Electromechanical Equipments</t>
    </r>
  </si>
  <si>
    <r>
      <rPr>
        <b/>
        <i/>
        <sz val="10"/>
        <rFont val="Arial"/>
        <family val="2"/>
      </rPr>
      <t>Borehole Pumping Station</t>
    </r>
  </si>
  <si>
    <r>
      <rPr>
        <b/>
        <i/>
        <sz val="10"/>
        <rFont val="Arial"/>
        <family val="2"/>
      </rPr>
      <t xml:space="preserve">Supply and Installation of 500m </t>
    </r>
    <r>
      <rPr>
        <b/>
        <i/>
        <vertAlign val="superscript"/>
        <sz val="10"/>
        <rFont val="Arial"/>
        <family val="2"/>
      </rPr>
      <t>3</t>
    </r>
    <r>
      <rPr>
        <b/>
        <i/>
        <sz val="10"/>
        <rFont val="Arial"/>
        <family val="2"/>
      </rPr>
      <t xml:space="preserve">  Reservoir Inlet, Outlet,</t>
    </r>
  </si>
  <si>
    <r>
      <rPr>
        <b/>
        <i/>
        <sz val="10"/>
        <rFont val="Arial"/>
        <family val="2"/>
      </rPr>
      <t>Booster Pumping Station</t>
    </r>
  </si>
  <si>
    <r>
      <rPr>
        <b/>
        <i/>
        <sz val="11"/>
        <rFont val="Arial"/>
        <family val="2"/>
      </rPr>
      <t>Total summary before tax</t>
    </r>
  </si>
  <si>
    <r>
      <rPr>
        <i/>
        <sz val="10"/>
        <rFont val="Arial"/>
        <family val="2"/>
      </rPr>
      <t xml:space="preserve">Allow sum for  </t>
    </r>
    <r>
      <rPr>
        <i/>
        <sz val="9"/>
        <rFont val="Arial"/>
        <family val="2"/>
      </rPr>
      <t>CONTINGENCY to be expended if required and ordered by the Engineer 10%</t>
    </r>
  </si>
  <si>
    <r>
      <rPr>
        <i/>
        <sz val="9"/>
        <rFont val="Arial"/>
        <family val="2"/>
      </rPr>
      <t>VAT 15%</t>
    </r>
  </si>
  <si>
    <r>
      <rPr>
        <b/>
        <i/>
        <sz val="14.5"/>
        <rFont val="Arial"/>
        <family val="2"/>
      </rPr>
      <t>Total sum with tax</t>
    </r>
  </si>
  <si>
    <r>
      <rPr>
        <i/>
        <sz val="11"/>
        <rFont val="Arial"/>
        <family val="2"/>
      </rPr>
      <t>Before tax</t>
    </r>
  </si>
  <si>
    <r>
      <rPr>
        <b/>
        <i/>
        <sz val="14.5"/>
        <rFont val="Arial"/>
        <family val="2"/>
      </rPr>
      <t>Total summary before tax</t>
    </r>
  </si>
  <si>
    <r>
      <rPr>
        <b/>
        <i/>
        <sz val="11"/>
        <rFont val="Arial"/>
        <family val="2"/>
      </rPr>
      <t>Bill  No. 1:   General items</t>
    </r>
  </si>
  <si>
    <r>
      <rPr>
        <b/>
        <i/>
        <sz val="8"/>
        <rFont val="Arial"/>
        <family val="2"/>
      </rPr>
      <t>Unit</t>
    </r>
  </si>
  <si>
    <r>
      <rPr>
        <b/>
        <i/>
        <sz val="10"/>
        <rFont val="Arial"/>
        <family val="2"/>
      </rPr>
      <t>General</t>
    </r>
  </si>
  <si>
    <r>
      <rPr>
        <i/>
        <sz val="9"/>
        <rFont val="Arial"/>
        <family val="2"/>
      </rPr>
      <t xml:space="preserve">Allow for mobilization and demobilization i.e. plant, machinery, other
</t>
    </r>
    <r>
      <rPr>
        <i/>
        <sz val="9"/>
        <rFont val="Arial"/>
        <family val="2"/>
      </rPr>
      <t>equipments including his work force etc.  to the site and from the site</t>
    </r>
  </si>
  <si>
    <r>
      <rPr>
        <i/>
        <sz val="9"/>
        <rFont val="Arial"/>
        <family val="2"/>
      </rPr>
      <t xml:space="preserve">Establish, Equipment and run site laboratory and provide test laboratory
</t>
    </r>
    <r>
      <rPr>
        <i/>
        <sz val="9"/>
        <rFont val="Arial"/>
        <family val="2"/>
      </rPr>
      <t>equipment and service during construction</t>
    </r>
  </si>
  <si>
    <r>
      <rPr>
        <i/>
        <sz val="9"/>
        <rFont val="Arial"/>
        <family val="2"/>
      </rPr>
      <t xml:space="preserve">The contractor shall provide and maintain temporary sheds for the storage of materials, tools, and tackle and the use of all persons employed on the site. Those used for the storage of cement and other perishable materials and the
</t>
    </r>
    <r>
      <rPr>
        <i/>
        <sz val="9"/>
        <rFont val="Arial"/>
        <family val="2"/>
      </rPr>
      <t>like are to be weather proofed at all times</t>
    </r>
  </si>
  <si>
    <r>
      <rPr>
        <i/>
        <sz val="9"/>
        <rFont val="Arial"/>
        <family val="2"/>
      </rPr>
      <t>The contractor shall establish of contractor's offices, canteens and other facilities; mobilization of equipment, plant and manpower etc. and removal and demobilization after completion of the project</t>
    </r>
  </si>
  <si>
    <r>
      <rPr>
        <i/>
        <sz val="9"/>
        <rFont val="Arial"/>
        <family val="2"/>
      </rPr>
      <t xml:space="preserve">The contractor shall establish also the consultant's offices, stores, canteens
</t>
    </r>
    <r>
      <rPr>
        <i/>
        <sz val="9"/>
        <rFont val="Arial"/>
        <family val="2"/>
      </rPr>
      <t>and other facilities</t>
    </r>
  </si>
  <si>
    <r>
      <rPr>
        <i/>
        <sz val="9"/>
        <rFont val="Arial"/>
        <family val="2"/>
      </rPr>
      <t>Insurance of works</t>
    </r>
  </si>
  <si>
    <r>
      <rPr>
        <i/>
        <sz val="9"/>
        <rFont val="Arial"/>
        <family val="2"/>
      </rPr>
      <t>Insurance of contractor's equipment</t>
    </r>
  </si>
  <si>
    <r>
      <rPr>
        <i/>
        <sz val="9"/>
        <rFont val="Arial"/>
        <family val="2"/>
      </rPr>
      <t>Insurance covering liability for industrial accidents etc.</t>
    </r>
  </si>
  <si>
    <r>
      <rPr>
        <i/>
        <sz val="9"/>
        <rFont val="Arial"/>
        <family val="2"/>
      </rPr>
      <t>Insurance covering liability for contractor's acts or ommitions</t>
    </r>
  </si>
  <si>
    <r>
      <rPr>
        <i/>
        <sz val="9"/>
        <rFont val="Arial"/>
        <family val="2"/>
      </rPr>
      <t>Insurance for accident or injury to workmen.</t>
    </r>
  </si>
  <si>
    <r>
      <rPr>
        <b/>
        <i/>
        <sz val="10"/>
        <rFont val="Arial"/>
        <family val="2"/>
      </rPr>
      <t>Services</t>
    </r>
  </si>
  <si>
    <r>
      <rPr>
        <i/>
        <sz val="9"/>
        <rFont val="Arial"/>
        <family val="2"/>
      </rPr>
      <t xml:space="preserve">The Contractor shall safeguard the works, materials and plant against damage, loss or injury, including all necessary watching and lighting for the safety and security of the works and the protection of the public and provide shelter and reasonable accommodation and provision and maintenance of
</t>
    </r>
    <r>
      <rPr>
        <i/>
        <sz val="9"/>
        <rFont val="Arial"/>
        <family val="2"/>
      </rPr>
      <t>safety equipment for the engineer</t>
    </r>
  </si>
  <si>
    <r>
      <rPr>
        <i/>
        <sz val="9"/>
        <rFont val="Arial"/>
        <family val="2"/>
      </rPr>
      <t xml:space="preserve">Provision of surveying equipment with surveying team. The equipment to be used shall be appropriate to the work and as per the instruction of the
</t>
    </r>
    <r>
      <rPr>
        <i/>
        <sz val="9"/>
        <rFont val="Arial"/>
        <family val="2"/>
      </rPr>
      <t>Engineer</t>
    </r>
  </si>
  <si>
    <r>
      <rPr>
        <i/>
        <sz val="9"/>
        <rFont val="Arial"/>
        <family val="2"/>
      </rPr>
      <t>Provide survey control and setting out work for constrruction.</t>
    </r>
  </si>
  <si>
    <r>
      <rPr>
        <i/>
        <sz val="9"/>
        <rFont val="Arial"/>
        <family val="2"/>
      </rPr>
      <t>Provisional sum for miscellaneous work ordered by the Engineer</t>
    </r>
  </si>
  <si>
    <r>
      <rPr>
        <i/>
        <sz val="8"/>
        <rFont val="Arial"/>
        <family val="2"/>
      </rPr>
      <t>Provide office furniture and office equipment for supervisor's representative</t>
    </r>
  </si>
  <si>
    <r>
      <rPr>
        <i/>
        <sz val="8"/>
        <rFont val="Arial"/>
        <family val="2"/>
      </rPr>
      <t>Allow for supplying temporary electricity, water, telephone, and other utility bills for the supervisor's office for the Works and facilities of the contractor including connection, distribution system for the work, internal arrangements and all payment to the authorities for connections. It is the responsibility of the Contractor to ensure steady and uninterrupted power supply to works</t>
    </r>
  </si>
  <si>
    <r>
      <rPr>
        <i/>
        <sz val="9"/>
        <rFont val="Arial"/>
        <family val="2"/>
      </rPr>
      <t>Provide, maintain and keep in a clean condition adequate temporary sanitary accommodation and facilities in accordance with local regulations for all persons employed on the works</t>
    </r>
  </si>
  <si>
    <r>
      <rPr>
        <i/>
        <sz val="8"/>
        <rFont val="Arial"/>
        <family val="2"/>
      </rPr>
      <t xml:space="preserve">Supply of recommended spare parts for two years operation of the plant as per the
</t>
    </r>
    <r>
      <rPr>
        <i/>
        <sz val="8"/>
        <rFont val="Arial"/>
        <family val="2"/>
      </rPr>
      <t>specification (List the recommended spare parts with unit rate(price))</t>
    </r>
  </si>
  <si>
    <r>
      <rPr>
        <i/>
        <sz val="9"/>
        <rFont val="Arial"/>
        <family val="2"/>
      </rPr>
      <t>Supply of operation and maintenance manuals</t>
    </r>
  </si>
  <si>
    <r>
      <rPr>
        <i/>
        <sz val="9"/>
        <rFont val="Arial"/>
        <family val="2"/>
      </rPr>
      <t>Allow for test and comissioning on completion</t>
    </r>
  </si>
  <si>
    <r>
      <rPr>
        <i/>
        <sz val="9"/>
        <rFont val="Arial"/>
        <family val="2"/>
      </rPr>
      <t>Allow for the instruction of local staff (operators and technicians)</t>
    </r>
  </si>
  <si>
    <r>
      <rPr>
        <i/>
        <sz val="9"/>
        <rFont val="Arial"/>
        <family val="2"/>
      </rPr>
      <t>Electrical and mechanical tools as per the specification</t>
    </r>
  </si>
  <si>
    <r>
      <rPr>
        <b/>
        <i/>
        <sz val="10"/>
        <rFont val="Arial"/>
        <family val="2"/>
      </rPr>
      <t>Miscellaneous</t>
    </r>
  </si>
  <si>
    <r>
      <rPr>
        <i/>
        <sz val="8"/>
        <rFont val="Arial"/>
        <family val="2"/>
      </rPr>
      <t>Provide As-built drawings as specified</t>
    </r>
  </si>
  <si>
    <r>
      <rPr>
        <i/>
        <sz val="8"/>
        <rFont val="Arial"/>
        <family val="2"/>
      </rPr>
      <t>Day work as per the instruction of the Engineer, detail of the daywork schedule is given in the appendix of the tender document.</t>
    </r>
  </si>
  <si>
    <r>
      <rPr>
        <b/>
        <i/>
        <sz val="11"/>
        <rFont val="Arial"/>
        <family val="2"/>
      </rPr>
      <t>Total of Bill No. 1 Carried to Summary</t>
    </r>
  </si>
  <si>
    <r>
      <rPr>
        <b/>
        <i/>
        <sz val="10"/>
        <rFont val="Arial"/>
        <family val="2"/>
      </rPr>
      <t>Bill No. 2:  Construction of civil works on</t>
    </r>
  </si>
  <si>
    <r>
      <rPr>
        <b/>
        <i/>
        <sz val="10"/>
        <rFont val="Arial"/>
        <family val="2"/>
      </rPr>
      <t>Bill No. 2.1:   Submersible Pump Station</t>
    </r>
  </si>
  <si>
    <r>
      <rPr>
        <b/>
        <i/>
        <sz val="10"/>
        <rFont val="Arial"/>
        <family val="2"/>
      </rPr>
      <t>Bill No. 2.1.1:   Control room</t>
    </r>
  </si>
  <si>
    <r>
      <rPr>
        <b/>
        <i/>
        <sz val="8"/>
        <rFont val="Arial"/>
        <family val="2"/>
      </rPr>
      <t>Bill No.</t>
    </r>
  </si>
  <si>
    <r>
      <rPr>
        <b/>
        <i/>
        <sz val="9"/>
        <rFont val="Arial"/>
        <family val="2"/>
      </rPr>
      <t>A. SUB STRUCTURE</t>
    </r>
  </si>
  <si>
    <r>
      <rPr>
        <b/>
        <i/>
        <sz val="10"/>
        <rFont val="Arial"/>
        <family val="2"/>
      </rPr>
      <t>Earth works</t>
    </r>
  </si>
  <si>
    <r>
      <rPr>
        <i/>
        <sz val="9"/>
        <rFont val="Arial"/>
        <family val="2"/>
      </rPr>
      <t xml:space="preserve">Clearing, grubbing and stripping the area from bushes trees and shrubs and remove vegetative material and 20cm depth top soil of the construction area to
</t>
    </r>
    <r>
      <rPr>
        <i/>
        <sz val="9"/>
        <rFont val="Arial"/>
        <family val="2"/>
      </rPr>
      <t>formation level on completion</t>
    </r>
  </si>
  <si>
    <r>
      <rPr>
        <i/>
        <sz val="9"/>
        <rFont val="Arial"/>
        <family val="2"/>
      </rPr>
      <t xml:space="preserve">Excavation of ordinary soil round walk way and drainage space, stone masonry foundation and hard core and compacted fill under it to formation level on completion and disposal of surplus in spoil tips
</t>
    </r>
    <r>
      <rPr>
        <i/>
        <sz val="9"/>
        <rFont val="Arial"/>
        <family val="2"/>
      </rPr>
      <t>including placing up to 500 m away</t>
    </r>
  </si>
  <si>
    <r>
      <rPr>
        <i/>
        <sz val="9"/>
        <rFont val="Arial"/>
        <family val="2"/>
      </rPr>
      <t>Ditto, but soft rock</t>
    </r>
  </si>
  <si>
    <r>
      <rPr>
        <i/>
        <sz val="9"/>
        <rFont val="Arial"/>
        <family val="2"/>
      </rPr>
      <t>Ditto, but hard rock</t>
    </r>
  </si>
  <si>
    <r>
      <rPr>
        <i/>
        <sz val="9"/>
        <rFont val="Arial"/>
        <family val="2"/>
      </rPr>
      <t xml:space="preserve">Supply, fill and compact approved back fill with selected material brought from selected quarries, compact in layers of 20cm thick wet and well rolled until it attains a minimum of 95% proctor density as per the drawing and
</t>
    </r>
    <r>
      <rPr>
        <i/>
        <sz val="9"/>
        <rFont val="Arial"/>
        <family val="2"/>
      </rPr>
      <t>directed</t>
    </r>
  </si>
  <si>
    <r>
      <rPr>
        <i/>
        <sz val="8"/>
        <rFont val="Arial"/>
        <family val="2"/>
      </rPr>
      <t>1.5.1</t>
    </r>
  </si>
  <si>
    <r>
      <rPr>
        <i/>
        <sz val="9"/>
        <rFont val="Arial"/>
        <family val="2"/>
      </rPr>
      <t xml:space="preserve">Under round walk way and drainage space stone
</t>
    </r>
    <r>
      <rPr>
        <i/>
        <sz val="9"/>
        <rFont val="Arial"/>
        <family val="2"/>
      </rPr>
      <t>pitching floor as shown on the drawings</t>
    </r>
  </si>
  <si>
    <r>
      <rPr>
        <i/>
        <sz val="8"/>
        <rFont val="Arial"/>
        <family val="2"/>
      </rPr>
      <t>1.5.2</t>
    </r>
  </si>
  <si>
    <r>
      <rPr>
        <i/>
        <sz val="9"/>
        <rFont val="Arial"/>
        <family val="2"/>
      </rPr>
      <t>Under hard core and round stone foundation</t>
    </r>
  </si>
  <si>
    <r>
      <rPr>
        <i/>
        <sz val="9"/>
        <rFont val="Arial"/>
        <family val="2"/>
      </rPr>
      <t>Cartaway surplus material as backfill or spoil pits including placing, spreading and cartaway at a distance of 500m, if it is not available directed by the Engineer</t>
    </r>
  </si>
  <si>
    <r>
      <rPr>
        <b/>
        <i/>
        <sz val="10"/>
        <rFont val="Arial"/>
        <family val="2"/>
      </rPr>
      <t>Sub Total to Summary</t>
    </r>
  </si>
  <si>
    <r>
      <rPr>
        <b/>
        <i/>
        <sz val="10"/>
        <rFont val="Arial"/>
        <family val="2"/>
      </rPr>
      <t>Structural works</t>
    </r>
  </si>
  <si>
    <r>
      <rPr>
        <b/>
        <i/>
        <sz val="9"/>
        <rFont val="Arial"/>
        <family val="2"/>
      </rPr>
      <t>Stone work</t>
    </r>
  </si>
  <si>
    <r>
      <rPr>
        <i/>
        <sz val="7"/>
        <rFont val="Arial"/>
        <family val="2"/>
      </rPr>
      <t>2.1.1</t>
    </r>
  </si>
  <si>
    <r>
      <rPr>
        <i/>
        <sz val="9"/>
        <rFont val="Arial"/>
        <family val="2"/>
      </rPr>
      <t>Stone masonry work</t>
    </r>
  </si>
  <si>
    <r>
      <rPr>
        <i/>
        <sz val="9"/>
        <rFont val="Arial"/>
        <family val="2"/>
      </rPr>
      <t>Supply and construct stone masonry foundations walls with cement mortar of (1:3), all are as per the drawing and specifications</t>
    </r>
  </si>
  <si>
    <r>
      <rPr>
        <i/>
        <sz val="7"/>
        <rFont val="Arial"/>
        <family val="2"/>
      </rPr>
      <t>2.1.2</t>
    </r>
  </si>
  <si>
    <r>
      <rPr>
        <i/>
        <sz val="9"/>
        <rFont val="Arial"/>
        <family val="2"/>
      </rPr>
      <t>Hard core</t>
    </r>
  </si>
  <si>
    <r>
      <rPr>
        <i/>
        <sz val="8"/>
        <rFont val="Arial"/>
        <family val="2"/>
      </rPr>
      <t>Provide and fill hard core with hard basaltic or equivalent stone a finished thickness of 250mm, well compacted and blinded with crushed stone</t>
    </r>
  </si>
  <si>
    <r>
      <rPr>
        <b/>
        <i/>
        <sz val="9"/>
        <rFont val="Arial"/>
        <family val="2"/>
      </rPr>
      <t>Concrete work (Complete)</t>
    </r>
  </si>
  <si>
    <r>
      <rPr>
        <i/>
        <sz val="7"/>
        <rFont val="Arial"/>
        <family val="2"/>
      </rPr>
      <t>2.2.1</t>
    </r>
  </si>
  <si>
    <r>
      <rPr>
        <i/>
        <sz val="8"/>
        <rFont val="Arial"/>
        <family val="2"/>
      </rPr>
      <t>Provide cut and fix in position oridinary finish form work Type "F2" to grade beam as detailed in the specification</t>
    </r>
  </si>
  <si>
    <r>
      <rPr>
        <i/>
        <sz val="7"/>
        <rFont val="Arial"/>
        <family val="2"/>
      </rPr>
      <t>2.2.2</t>
    </r>
  </si>
  <si>
    <r>
      <rPr>
        <i/>
        <sz val="9"/>
        <rFont val="Arial"/>
        <family val="2"/>
      </rPr>
      <t xml:space="preserve">Provide, cut, bend and fix in position high yield reinforcement steel bar grade S-420 (420mpa) to grade
</t>
    </r>
    <r>
      <rPr>
        <i/>
        <sz val="9"/>
        <rFont val="Arial"/>
        <family val="2"/>
      </rPr>
      <t>beam and floor</t>
    </r>
  </si>
  <si>
    <r>
      <rPr>
        <i/>
        <sz val="9"/>
        <rFont val="Arial"/>
        <family val="2"/>
      </rPr>
      <t>a</t>
    </r>
  </si>
  <si>
    <r>
      <rPr>
        <i/>
        <sz val="8"/>
        <rFont val="Arial"/>
        <family val="2"/>
      </rPr>
      <t>8 mm diameter</t>
    </r>
  </si>
  <si>
    <r>
      <rPr>
        <i/>
        <sz val="9"/>
        <rFont val="Arial"/>
        <family val="2"/>
      </rPr>
      <t>b</t>
    </r>
  </si>
  <si>
    <r>
      <rPr>
        <i/>
        <sz val="8"/>
        <rFont val="Arial"/>
        <family val="2"/>
      </rPr>
      <t>16 mm diameter</t>
    </r>
  </si>
  <si>
    <r>
      <rPr>
        <i/>
        <sz val="7"/>
        <rFont val="Arial"/>
        <family val="2"/>
      </rPr>
      <t>2.2.3</t>
    </r>
  </si>
  <si>
    <r>
      <rPr>
        <i/>
        <sz val="9"/>
        <rFont val="Arial"/>
        <family val="2"/>
      </rPr>
      <t>Reinforced concrete class C-25</t>
    </r>
  </si>
  <si>
    <r>
      <rPr>
        <i/>
        <sz val="8"/>
        <rFont val="Arial"/>
        <family val="2"/>
      </rPr>
      <t>Grade beam</t>
    </r>
  </si>
  <si>
    <r>
      <rPr>
        <i/>
        <sz val="8"/>
        <rFont val="Arial"/>
        <family val="2"/>
      </rPr>
      <t>Floor slab</t>
    </r>
  </si>
  <si>
    <r>
      <rPr>
        <i/>
        <sz val="7"/>
        <rFont val="Arial"/>
        <family val="2"/>
      </rPr>
      <t>2.2.4</t>
    </r>
  </si>
  <si>
    <r>
      <rPr>
        <i/>
        <sz val="9"/>
        <rFont val="Arial"/>
        <family val="2"/>
      </rPr>
      <t xml:space="preserve">Mass concrete,  Class C-15 to trapezoidal drainage
</t>
    </r>
    <r>
      <rPr>
        <i/>
        <sz val="9"/>
        <rFont val="Arial"/>
        <family val="2"/>
      </rPr>
      <t>ditch floor</t>
    </r>
  </si>
  <si>
    <r>
      <rPr>
        <i/>
        <sz val="7"/>
        <rFont val="Arial"/>
        <family val="2"/>
      </rPr>
      <t>2.2.5</t>
    </r>
  </si>
  <si>
    <r>
      <rPr>
        <i/>
        <sz val="8"/>
        <rFont val="Arial"/>
        <family val="2"/>
      </rPr>
      <t>Construction of 1000 mm wide and 200 mm thick concrete Class C-25 reinforced concrete pavment around the valve room with slope 1:10 towards semi -circular ditch as shown in the drawing .The work includs excavation, cart away, selected back fill material with compaction and 250 mm hard core. The cost of diameter 10 mm rebar c/c 150 mm shall not be included in this item and has to be considered in measurment sheets under list of rebars above</t>
    </r>
  </si>
  <si>
    <r>
      <rPr>
        <b/>
        <i/>
        <sz val="10"/>
        <rFont val="Arial"/>
        <family val="2"/>
      </rPr>
      <t>Total of sub structure Carried to Summary</t>
    </r>
  </si>
  <si>
    <r>
      <rPr>
        <b/>
        <i/>
        <sz val="9"/>
        <rFont val="Arial"/>
        <family val="2"/>
      </rPr>
      <t>B. SUPER STRUCTURE</t>
    </r>
  </si>
  <si>
    <r>
      <rPr>
        <b/>
        <i/>
        <sz val="10"/>
        <rFont val="Arial"/>
        <family val="2"/>
      </rPr>
      <t>Concrete work (Complete)</t>
    </r>
  </si>
  <si>
    <r>
      <rPr>
        <i/>
        <sz val="7"/>
        <rFont val="Arial"/>
        <family val="2"/>
      </rPr>
      <t>2.3.1</t>
    </r>
  </si>
  <si>
    <r>
      <rPr>
        <i/>
        <sz val="9"/>
        <rFont val="Arial"/>
        <family val="2"/>
      </rPr>
      <t>Provide cut and fix in position oridinary finish form work Type "F2" to columns, top tie beam and lintel as detailed in the specification</t>
    </r>
  </si>
  <si>
    <r>
      <rPr>
        <i/>
        <sz val="7"/>
        <rFont val="Arial"/>
        <family val="2"/>
      </rPr>
      <t>2.3.2</t>
    </r>
  </si>
  <si>
    <r>
      <rPr>
        <i/>
        <sz val="9"/>
        <rFont val="Arial"/>
        <family val="2"/>
      </rPr>
      <t xml:space="preserve">Provide, cut, bend and fix in position high yield reinforcement steel bar grade S-420 (420mpa) to
</t>
    </r>
    <r>
      <rPr>
        <i/>
        <sz val="9"/>
        <rFont val="Arial"/>
        <family val="2"/>
      </rPr>
      <t>columns, top tie beam and lintels</t>
    </r>
  </si>
  <si>
    <r>
      <rPr>
        <i/>
        <sz val="9"/>
        <rFont val="Arial"/>
        <family val="2"/>
      </rPr>
      <t>8 mm diameter</t>
    </r>
  </si>
  <si>
    <r>
      <rPr>
        <i/>
        <sz val="9"/>
        <rFont val="Arial"/>
        <family val="2"/>
      </rPr>
      <t>10 mm diameter</t>
    </r>
  </si>
  <si>
    <r>
      <rPr>
        <i/>
        <sz val="9"/>
        <rFont val="Arial"/>
        <family val="2"/>
      </rPr>
      <t>c</t>
    </r>
  </si>
  <si>
    <r>
      <rPr>
        <i/>
        <sz val="9"/>
        <rFont val="Arial"/>
        <family val="2"/>
      </rPr>
      <t>12 mm diameter</t>
    </r>
  </si>
  <si>
    <r>
      <rPr>
        <i/>
        <sz val="7"/>
        <rFont val="Arial"/>
        <family val="2"/>
      </rPr>
      <t>2.3.3</t>
    </r>
  </si>
  <si>
    <r>
      <rPr>
        <i/>
        <sz val="9"/>
        <rFont val="Arial"/>
        <family val="2"/>
      </rPr>
      <t>Columns</t>
    </r>
  </si>
  <si>
    <r>
      <rPr>
        <i/>
        <sz val="9"/>
        <rFont val="Arial"/>
        <family val="2"/>
      </rPr>
      <t>Top tie beam</t>
    </r>
  </si>
  <si>
    <r>
      <rPr>
        <i/>
        <sz val="9"/>
        <rFont val="Arial"/>
        <family val="2"/>
      </rPr>
      <t>Lintel</t>
    </r>
  </si>
  <si>
    <r>
      <rPr>
        <b/>
        <i/>
        <sz val="10"/>
        <rFont val="Arial"/>
        <family val="2"/>
      </rPr>
      <t>Masonry work</t>
    </r>
  </si>
  <si>
    <r>
      <rPr>
        <b/>
        <i/>
        <sz val="7"/>
        <rFont val="Arial"/>
        <family val="2"/>
      </rPr>
      <t xml:space="preserve">In addition to strength, size, and other specified requirements
</t>
    </r>
    <r>
      <rPr>
        <b/>
        <i/>
        <sz val="7"/>
        <rFont val="Arial"/>
        <family val="2"/>
      </rPr>
      <t>HCB blocks must satisfy the weight requirements</t>
    </r>
  </si>
  <si>
    <r>
      <rPr>
        <i/>
        <sz val="9"/>
        <rFont val="Arial"/>
        <family val="2"/>
      </rPr>
      <t>Supply and construct 20cm thick external hollow block masonry wall uniform to fixture and free of cracks bedded and joined in cement mortar mix 1:3 both sides left for plastering</t>
    </r>
  </si>
  <si>
    <r>
      <rPr>
        <b/>
        <i/>
        <sz val="10"/>
        <rFont val="Arial"/>
        <family val="2"/>
      </rPr>
      <t>Carpentery and Joinery</t>
    </r>
  </si>
  <si>
    <r>
      <rPr>
        <i/>
        <sz val="9"/>
        <rFont val="Arial"/>
        <family val="2"/>
      </rPr>
      <t xml:space="preserve">Supply, assemble and fix in postion defect free Eucalyptus trusses top and bottom chord, diagonal and vertical members, Zigba purlin, barge board and fascia board as shown in the drwaing it icludes two coats of
</t>
    </r>
    <r>
      <rPr>
        <i/>
        <sz val="9"/>
        <rFont val="Arial"/>
        <family val="2"/>
      </rPr>
      <t>anti termite and all accessories</t>
    </r>
  </si>
  <si>
    <r>
      <rPr>
        <b/>
        <i/>
        <sz val="9"/>
        <rFont val="Arial"/>
        <family val="2"/>
      </rPr>
      <t>Roof truss members</t>
    </r>
  </si>
  <si>
    <r>
      <rPr>
        <i/>
        <sz val="7"/>
        <rFont val="Arial"/>
        <family val="2"/>
      </rPr>
      <t>2.5.1</t>
    </r>
  </si>
  <si>
    <r>
      <rPr>
        <i/>
        <sz val="9"/>
        <rFont val="Arial"/>
        <family val="2"/>
      </rPr>
      <t>Top and bottom chord members (Diameter 10mm-12mm)</t>
    </r>
  </si>
  <si>
    <r>
      <rPr>
        <i/>
        <sz val="7"/>
        <rFont val="Arial"/>
        <family val="2"/>
      </rPr>
      <t>2.5.2</t>
    </r>
  </si>
  <si>
    <r>
      <rPr>
        <i/>
        <sz val="8"/>
        <rFont val="Arial"/>
        <family val="2"/>
      </rPr>
      <t>Vertical and diagonal members (Diameter 10mm)</t>
    </r>
  </si>
  <si>
    <r>
      <rPr>
        <i/>
        <sz val="7"/>
        <rFont val="Arial"/>
        <family val="2"/>
      </rPr>
      <t>2.5.3</t>
    </r>
  </si>
  <si>
    <r>
      <rPr>
        <i/>
        <sz val="8"/>
        <rFont val="Arial"/>
        <family val="2"/>
      </rPr>
      <t>5 x 7cm Zigba roof purlin c/c 90cm.</t>
    </r>
  </si>
  <si>
    <r>
      <rPr>
        <i/>
        <sz val="7"/>
        <rFont val="Arial"/>
        <family val="2"/>
      </rPr>
      <t>2.5.4</t>
    </r>
  </si>
  <si>
    <r>
      <rPr>
        <i/>
        <sz val="8"/>
        <rFont val="Arial"/>
        <family val="2"/>
      </rPr>
      <t>2.5 x 25 cm Zigba fascia board fixed to fit rafter or truss</t>
    </r>
  </si>
  <si>
    <r>
      <rPr>
        <i/>
        <sz val="7"/>
        <rFont val="Arial"/>
        <family val="2"/>
      </rPr>
      <t>2.5.5</t>
    </r>
  </si>
  <si>
    <r>
      <rPr>
        <i/>
        <sz val="8"/>
        <rFont val="Arial"/>
        <family val="2"/>
      </rPr>
      <t>2.5 x 25 cm Zigba barge board fixed to fit purlin</t>
    </r>
  </si>
  <si>
    <r>
      <rPr>
        <b/>
        <i/>
        <sz val="10"/>
        <rFont val="Arial"/>
        <family val="2"/>
      </rPr>
      <t>Roofing (Complete)</t>
    </r>
  </si>
  <si>
    <r>
      <rPr>
        <i/>
        <sz val="7"/>
        <rFont val="Arial"/>
        <family val="2"/>
      </rPr>
      <t>2.6.1</t>
    </r>
  </si>
  <si>
    <r>
      <rPr>
        <i/>
        <sz val="9"/>
        <rFont val="Arial"/>
        <family val="2"/>
      </rPr>
      <t>Supply and fix G-28 corrugated galvanized iron sheet roof cover including ridge with appropriate development length and all connection accessories with the purlin</t>
    </r>
  </si>
  <si>
    <r>
      <rPr>
        <i/>
        <sz val="7"/>
        <rFont val="Arial"/>
        <family val="2"/>
      </rPr>
      <t>2.6.2</t>
    </r>
  </si>
  <si>
    <r>
      <rPr>
        <i/>
        <sz val="8"/>
        <rFont val="Arial"/>
        <family val="2"/>
      </rPr>
      <t>Supply and fix down pipe formed in 100mm diameter PVC pipe three in number at front side including support brackets 1mm thick shaped steel plate spaced at a maximum spacing of 1000 mm c/c and fixed to purlin - price includes metal primer and two coats of synthetic enamel paint all are as per the drawing and as directed</t>
    </r>
  </si>
  <si>
    <r>
      <rPr>
        <i/>
        <sz val="7"/>
        <rFont val="Arial"/>
        <family val="2"/>
      </rPr>
      <t>2.6.3</t>
    </r>
  </si>
  <si>
    <r>
      <rPr>
        <i/>
        <sz val="7"/>
        <rFont val="Arial"/>
        <family val="2"/>
      </rPr>
      <t>2.6.4</t>
    </r>
  </si>
  <si>
    <r>
      <rPr>
        <i/>
        <sz val="9"/>
        <rFont val="Arial"/>
        <family val="2"/>
      </rPr>
      <t>Ribbed sheet under eave soffit at left and right side</t>
    </r>
  </si>
  <si>
    <r>
      <rPr>
        <b/>
        <i/>
        <sz val="10"/>
        <rFont val="Arial"/>
        <family val="2"/>
      </rPr>
      <t>Door and windows</t>
    </r>
  </si>
  <si>
    <r>
      <rPr>
        <i/>
        <sz val="7"/>
        <rFont val="Arial"/>
        <family val="2"/>
      </rPr>
      <t>2.7.1</t>
    </r>
  </si>
  <si>
    <r>
      <rPr>
        <i/>
        <sz val="8"/>
        <rFont val="Arial"/>
        <family val="2"/>
      </rPr>
      <t>Supply and fix Aluminium alloy profiles and frame door with upper part 4mm thick figured glass and louvered fitted with necessary locks, hinges and handles (complete)</t>
    </r>
  </si>
  <si>
    <r>
      <rPr>
        <i/>
        <sz val="9"/>
        <rFont val="Arial"/>
        <family val="2"/>
      </rPr>
      <t>Door-D1, size of 880mm x 2450mm at front side</t>
    </r>
  </si>
  <si>
    <r>
      <rPr>
        <i/>
        <sz val="7"/>
        <rFont val="Arial"/>
        <family val="2"/>
      </rPr>
      <t>2.7.2</t>
    </r>
  </si>
  <si>
    <r>
      <rPr>
        <i/>
        <sz val="9"/>
        <rFont val="Arial"/>
        <family val="2"/>
      </rPr>
      <t xml:space="preserve">Supply and fix Aluminium alloy window profiles, frame and 4mm thick clear glass, fitted with necessary locks,
</t>
    </r>
    <r>
      <rPr>
        <i/>
        <sz val="9"/>
        <rFont val="Arial"/>
        <family val="2"/>
      </rPr>
      <t>hinges and handles (complete)</t>
    </r>
  </si>
  <si>
    <r>
      <rPr>
        <i/>
        <sz val="8"/>
        <rFont val="Arial"/>
        <family val="2"/>
      </rPr>
      <t>Window-W1 size of 800 mmx1000 mm to left side</t>
    </r>
  </si>
  <si>
    <r>
      <rPr>
        <b/>
        <i/>
        <sz val="10"/>
        <rFont val="Arial"/>
        <family val="2"/>
      </rPr>
      <t>Glazing</t>
    </r>
  </si>
  <si>
    <r>
      <rPr>
        <i/>
        <sz val="8"/>
        <rFont val="Arial"/>
        <family val="2"/>
      </rPr>
      <t xml:space="preserve">Supply and fix  and and putty with proper sticking and filling material to front aluminum door 4mm thick figured glass and
</t>
    </r>
    <r>
      <rPr>
        <i/>
        <sz val="8"/>
        <rFont val="Arial"/>
        <family val="2"/>
      </rPr>
      <t>cleared glass to all rooms aluminum windows</t>
    </r>
  </si>
  <si>
    <r>
      <rPr>
        <i/>
        <sz val="7"/>
        <rFont val="Arial"/>
        <family val="2"/>
      </rPr>
      <t>2.8.1</t>
    </r>
  </si>
  <si>
    <r>
      <rPr>
        <i/>
        <sz val="9"/>
        <rFont val="Arial"/>
        <family val="2"/>
      </rPr>
      <t>Figured glass to front aluminium door</t>
    </r>
  </si>
  <si>
    <r>
      <rPr>
        <i/>
        <sz val="7"/>
        <rFont val="Arial"/>
        <family val="2"/>
      </rPr>
      <t>2.8.2</t>
    </r>
  </si>
  <si>
    <r>
      <rPr>
        <i/>
        <sz val="9"/>
        <rFont val="Arial"/>
        <family val="2"/>
      </rPr>
      <t>Cleared glass to left side room aluminium window</t>
    </r>
  </si>
  <si>
    <r>
      <rPr>
        <b/>
        <i/>
        <sz val="10"/>
        <rFont val="Arial"/>
        <family val="2"/>
      </rPr>
      <t>Finishing work</t>
    </r>
  </si>
  <si>
    <r>
      <rPr>
        <b/>
        <i/>
        <sz val="7"/>
        <rFont val="Arial"/>
        <family val="2"/>
      </rPr>
      <t xml:space="preserve">Includes all surface pre-cleaning, preparation and post
</t>
    </r>
    <r>
      <rPr>
        <b/>
        <i/>
        <sz val="7"/>
        <rFont val="Arial"/>
        <family val="2"/>
      </rPr>
      <t>cleaning.</t>
    </r>
  </si>
  <si>
    <r>
      <rPr>
        <i/>
        <sz val="7"/>
        <rFont val="Arial"/>
        <family val="2"/>
      </rPr>
      <t>2.9.1</t>
    </r>
  </si>
  <si>
    <r>
      <rPr>
        <i/>
        <sz val="9"/>
        <rFont val="Arial"/>
        <family val="2"/>
      </rPr>
      <t xml:space="preserve">Apply pointing, plastering and tyrolean rendering to
</t>
    </r>
    <r>
      <rPr>
        <i/>
        <sz val="9"/>
        <rFont val="Arial"/>
        <family val="2"/>
      </rPr>
      <t>external exposed surface of walls, columns and beams</t>
    </r>
  </si>
  <si>
    <r>
      <rPr>
        <i/>
        <sz val="7"/>
        <rFont val="Arial"/>
        <family val="2"/>
      </rPr>
      <t>2.9.2</t>
    </r>
  </si>
  <si>
    <r>
      <rPr>
        <i/>
        <sz val="9"/>
        <rFont val="Arial"/>
        <family val="2"/>
      </rPr>
      <t xml:space="preserve">Apply three coats of plaster in 1:3 cement sand mortar
</t>
    </r>
    <r>
      <rPr>
        <i/>
        <sz val="9"/>
        <rFont val="Arial"/>
        <family val="2"/>
      </rPr>
      <t>to internal exposed faces walls</t>
    </r>
  </si>
  <si>
    <r>
      <rPr>
        <i/>
        <sz val="7"/>
        <rFont val="Arial"/>
        <family val="2"/>
      </rPr>
      <t>2.9.3</t>
    </r>
  </si>
  <si>
    <r>
      <rPr>
        <i/>
        <sz val="9"/>
        <rFont val="Arial"/>
        <family val="2"/>
      </rPr>
      <t>Screed in cement mortar to room floor slab</t>
    </r>
  </si>
  <si>
    <r>
      <rPr>
        <i/>
        <sz val="7"/>
        <rFont val="Arial"/>
        <family val="2"/>
      </rPr>
      <t>2.9.4</t>
    </r>
  </si>
  <si>
    <r>
      <rPr>
        <i/>
        <sz val="9"/>
        <rFont val="Arial"/>
        <family val="2"/>
      </rPr>
      <t>Terrazzo tile skirting 10 cm high stuck to wall</t>
    </r>
  </si>
  <si>
    <r>
      <rPr>
        <i/>
        <sz val="8"/>
        <rFont val="Arial"/>
        <family val="2"/>
      </rPr>
      <t>m</t>
    </r>
  </si>
  <si>
    <r>
      <rPr>
        <i/>
        <sz val="7"/>
        <rFont val="Arial"/>
        <family val="2"/>
      </rPr>
      <t>2.9.5</t>
    </r>
  </si>
  <si>
    <r>
      <rPr>
        <i/>
        <sz val="9"/>
        <rFont val="Arial"/>
        <family val="2"/>
      </rPr>
      <t>30mm thick marble window sill (mix. 1:3) on HCB</t>
    </r>
  </si>
  <si>
    <r>
      <rPr>
        <b/>
        <i/>
        <sz val="10"/>
        <rFont val="Arial"/>
        <family val="2"/>
      </rPr>
      <t>Painting (complete)</t>
    </r>
  </si>
  <si>
    <r>
      <rPr>
        <i/>
        <sz val="7"/>
        <rFont val="Arial"/>
        <family val="2"/>
      </rPr>
      <t>2.10.1</t>
    </r>
  </si>
  <si>
    <r>
      <rPr>
        <i/>
        <sz val="9"/>
        <rFont val="Arial"/>
        <family val="2"/>
      </rPr>
      <t xml:space="preserve">Painting plasterd surfaces with one coat of sealer and
</t>
    </r>
    <r>
      <rPr>
        <i/>
        <sz val="9"/>
        <rFont val="Arial"/>
        <family val="2"/>
      </rPr>
      <t>two coats of emulsion paint to external wall as directed</t>
    </r>
  </si>
  <si>
    <r>
      <rPr>
        <i/>
        <sz val="7"/>
        <rFont val="Arial"/>
        <family val="2"/>
      </rPr>
      <t>2.10.2</t>
    </r>
  </si>
  <si>
    <r>
      <rPr>
        <i/>
        <sz val="9"/>
        <rFont val="Arial"/>
        <family val="2"/>
      </rPr>
      <t>Ditto, but to internal exposed wall</t>
    </r>
  </si>
  <si>
    <r>
      <rPr>
        <i/>
        <sz val="7"/>
        <rFont val="Arial"/>
        <family val="2"/>
      </rPr>
      <t>2.10.3</t>
    </r>
  </si>
  <si>
    <r>
      <rPr>
        <i/>
        <sz val="8"/>
        <rFont val="Arial"/>
        <family val="2"/>
      </rPr>
      <t>Three coats of oil paint to ribbed sheet under eave soffit.</t>
    </r>
  </si>
  <si>
    <r>
      <rPr>
        <i/>
        <sz val="10"/>
        <rFont val="Arial"/>
        <family val="2"/>
      </rPr>
      <t>Electrical installation</t>
    </r>
  </si>
  <si>
    <r>
      <rPr>
        <i/>
        <sz val="7"/>
        <rFont val="Arial"/>
        <family val="2"/>
      </rPr>
      <t>2.11.1</t>
    </r>
  </si>
  <si>
    <r>
      <rPr>
        <i/>
        <sz val="9"/>
        <rFont val="Arial"/>
        <family val="2"/>
      </rPr>
      <t xml:space="preserve">Distribution board (DB), flush mounted with lockable
</t>
    </r>
    <r>
      <rPr>
        <i/>
        <sz val="9"/>
        <rFont val="Arial"/>
        <family val="2"/>
      </rPr>
      <t>door consisting of :</t>
    </r>
  </si>
  <si>
    <r>
      <rPr>
        <i/>
        <sz val="9"/>
        <rFont val="Arial"/>
        <family val="2"/>
      </rPr>
      <t>1 pc ACB of 10A, 1-PH</t>
    </r>
  </si>
  <si>
    <r>
      <rPr>
        <i/>
        <sz val="9"/>
        <rFont val="Arial"/>
        <family val="2"/>
      </rPr>
      <t>1 pc ACB of 16A, 1-PH</t>
    </r>
  </si>
  <si>
    <r>
      <rPr>
        <i/>
        <sz val="9"/>
        <rFont val="Arial"/>
        <family val="2"/>
      </rPr>
      <t>1 pc ACB of 25A, 1-PH</t>
    </r>
  </si>
  <si>
    <r>
      <rPr>
        <i/>
        <sz val="9"/>
        <rFont val="Arial"/>
        <family val="2"/>
      </rPr>
      <t>and with all necessary accessories.</t>
    </r>
  </si>
  <si>
    <r>
      <rPr>
        <i/>
        <sz val="7"/>
        <rFont val="Arial"/>
        <family val="2"/>
      </rPr>
      <t>2.11.2</t>
    </r>
  </si>
  <si>
    <r>
      <rPr>
        <i/>
        <sz val="8"/>
        <rFont val="Arial"/>
        <family val="2"/>
      </rPr>
      <t xml:space="preserve">Light points with switches, fed through PVC insulated Cu
</t>
    </r>
    <r>
      <rPr>
        <i/>
        <sz val="8"/>
        <rFont val="Arial"/>
        <family val="2"/>
      </rPr>
      <t xml:space="preserve">2x2.5 mm </t>
    </r>
    <r>
      <rPr>
        <i/>
        <vertAlign val="superscript"/>
        <sz val="8"/>
        <rFont val="Arial"/>
        <family val="2"/>
      </rPr>
      <t>2</t>
    </r>
    <r>
      <rPr>
        <i/>
        <sz val="8"/>
        <rFont val="Arial"/>
        <family val="2"/>
      </rPr>
      <t xml:space="preserve">  conductor laid in Φ 13,5 mm PVC conduits</t>
    </r>
  </si>
  <si>
    <r>
      <rPr>
        <i/>
        <sz val="7"/>
        <rFont val="Arial"/>
        <family val="2"/>
      </rPr>
      <t>2.11.3</t>
    </r>
  </si>
  <si>
    <r>
      <rPr>
        <i/>
        <sz val="8"/>
        <rFont val="Arial"/>
        <family val="2"/>
      </rPr>
      <t>Flush mounted socket outlets of 16A, 1-PH, 220V, 50Hz, fed through cu 3x2.5mm2 cable laid along the truss on the roof) and in Φ 16 mm PVC conduits in the wall</t>
    </r>
  </si>
  <si>
    <r>
      <rPr>
        <i/>
        <sz val="10"/>
        <rFont val="Arial"/>
        <family val="2"/>
      </rPr>
      <t>Lighting and fittings</t>
    </r>
  </si>
  <si>
    <r>
      <rPr>
        <i/>
        <sz val="9"/>
        <rFont val="Arial"/>
        <family val="2"/>
      </rPr>
      <t xml:space="preserve">Ceiling type fluorescent luminaries, type Phillips TMS
</t>
    </r>
    <r>
      <rPr>
        <i/>
        <sz val="9"/>
        <rFont val="Arial"/>
        <family val="2"/>
      </rPr>
      <t>012/1.40 or equivalent with 2x40w lamp.</t>
    </r>
  </si>
  <si>
    <r>
      <rPr>
        <b/>
        <i/>
        <sz val="10"/>
        <rFont val="Arial"/>
        <family val="2"/>
      </rPr>
      <t>Total of super structure Carried to Summary</t>
    </r>
  </si>
  <si>
    <r>
      <rPr>
        <b/>
        <i/>
        <sz val="10.5"/>
        <rFont val="Arial"/>
        <family val="2"/>
      </rPr>
      <t>Sub Total of Bill No. 2.1.1  Carried to Summary</t>
    </r>
  </si>
  <si>
    <r>
      <rPr>
        <b/>
        <i/>
        <sz val="10"/>
        <rFont val="Arial"/>
        <family val="2"/>
      </rPr>
      <t>Bill No. 2.2:   Reservior and Booster pump station</t>
    </r>
  </si>
  <si>
    <r>
      <rPr>
        <b/>
        <i/>
        <sz val="10"/>
        <rFont val="Arial"/>
        <family val="2"/>
      </rPr>
      <t xml:space="preserve">Bill No. 2.2.1:   500m </t>
    </r>
    <r>
      <rPr>
        <b/>
        <i/>
        <vertAlign val="superscript"/>
        <sz val="10"/>
        <rFont val="Arial"/>
        <family val="2"/>
      </rPr>
      <t>3</t>
    </r>
    <r>
      <rPr>
        <b/>
        <i/>
        <sz val="10"/>
        <rFont val="Arial"/>
        <family val="2"/>
      </rPr>
      <t xml:space="preserve">  Reservior</t>
    </r>
  </si>
  <si>
    <r>
      <rPr>
        <i/>
        <sz val="10"/>
        <rFont val="Arial"/>
        <family val="2"/>
      </rPr>
      <t>Earth works</t>
    </r>
  </si>
  <si>
    <r>
      <rPr>
        <i/>
        <sz val="9"/>
        <rFont val="Arial"/>
        <family val="2"/>
      </rPr>
      <t>Clearing and stripping of construction area of reservior and valve room to formation level on completion but not less than 200 mm, which includes clearing of bushes and trees, boulders etc. all are according to the specifications</t>
    </r>
  </si>
  <si>
    <r>
      <rPr>
        <i/>
        <sz val="9"/>
        <rFont val="Arial"/>
        <family val="2"/>
      </rPr>
      <t xml:space="preserve">Excavation of ordinary soil for the reservoir and valve
</t>
    </r>
    <r>
      <rPr>
        <i/>
        <sz val="9"/>
        <rFont val="Arial"/>
        <family val="2"/>
      </rPr>
      <t>room foundation on completion</t>
    </r>
  </si>
  <si>
    <r>
      <rPr>
        <i/>
        <sz val="9"/>
        <rFont val="Arial"/>
        <family val="2"/>
      </rPr>
      <t>Ditto, but "soft rock"</t>
    </r>
  </si>
  <si>
    <r>
      <rPr>
        <i/>
        <sz val="9"/>
        <rFont val="Arial"/>
        <family val="2"/>
      </rPr>
      <t>Ditto, but "hard rock"</t>
    </r>
  </si>
  <si>
    <r>
      <rPr>
        <i/>
        <sz val="9"/>
        <rFont val="Arial"/>
        <family val="2"/>
      </rPr>
      <t xml:space="preserve">Provide , fill and compact selected granular material from appropriate quarry, under reservoir and valve room foundation with maximum compaction layer 250 mm and min depth of compaction 600 mm all as per
</t>
    </r>
    <r>
      <rPr>
        <i/>
        <sz val="9"/>
        <rFont val="Arial"/>
        <family val="2"/>
      </rPr>
      <t>the specifications and drawings.</t>
    </r>
  </si>
  <si>
    <r>
      <rPr>
        <i/>
        <sz val="10"/>
        <rFont val="Arial"/>
        <family val="2"/>
      </rPr>
      <t>Structural works</t>
    </r>
  </si>
  <si>
    <r>
      <rPr>
        <i/>
        <sz val="10"/>
        <rFont val="Arial"/>
        <family val="2"/>
      </rPr>
      <t>Gravel work</t>
    </r>
  </si>
  <si>
    <r>
      <rPr>
        <i/>
        <sz val="8"/>
        <rFont val="Arial"/>
        <family val="2"/>
      </rPr>
      <t>2.1.1</t>
    </r>
  </si>
  <si>
    <r>
      <rPr>
        <i/>
        <sz val="9"/>
        <rFont val="Arial"/>
        <family val="2"/>
      </rPr>
      <t xml:space="preserve">Provide and fill 250 mm thick free draning gravel
</t>
    </r>
    <r>
      <rPr>
        <i/>
        <sz val="9"/>
        <rFont val="Arial"/>
        <family val="2"/>
      </rPr>
      <t>below the reservoir floor slab</t>
    </r>
  </si>
  <si>
    <r>
      <rPr>
        <i/>
        <sz val="8"/>
        <rFont val="Arial"/>
        <family val="2"/>
      </rPr>
      <t>2.1.2</t>
    </r>
  </si>
  <si>
    <r>
      <rPr>
        <i/>
        <sz val="9"/>
        <rFont val="Arial"/>
        <family val="2"/>
      </rPr>
      <t xml:space="preserve">Provide and fill 200 mm thick free draning gravel at
</t>
    </r>
    <r>
      <rPr>
        <i/>
        <sz val="9"/>
        <rFont val="Arial"/>
        <family val="2"/>
      </rPr>
      <t>the reservoir top floor slab</t>
    </r>
  </si>
  <si>
    <r>
      <rPr>
        <i/>
        <sz val="10"/>
        <rFont val="Arial"/>
        <family val="2"/>
      </rPr>
      <t>Stone masonry work</t>
    </r>
  </si>
  <si>
    <r>
      <rPr>
        <i/>
        <sz val="9"/>
        <rFont val="Arial"/>
        <family val="2"/>
      </rPr>
      <t xml:space="preserve">Provide and fill hard core with hard basaltic or equivalent stone, well compacted and blinded with crushed stone to a finished thickness of 250mm
</t>
    </r>
    <r>
      <rPr>
        <i/>
        <sz val="9"/>
        <rFont val="Arial"/>
        <family val="2"/>
      </rPr>
      <t>below valve room floor slab</t>
    </r>
  </si>
  <si>
    <r>
      <rPr>
        <i/>
        <sz val="10"/>
        <rFont val="Arial"/>
        <family val="2"/>
      </rPr>
      <t>Form work</t>
    </r>
  </si>
  <si>
    <r>
      <rPr>
        <i/>
        <sz val="8"/>
        <rFont val="Arial"/>
        <family val="2"/>
      </rPr>
      <t>Provide, cut and fix in postion smooth formwork type "F3" to resevior floor slab, wall, column, roof slab , man hole opening and  valve room floor slab ,wall ,roof slab and gutter all as per the specifications</t>
    </r>
  </si>
  <si>
    <r>
      <rPr>
        <i/>
        <sz val="10"/>
        <rFont val="Arial"/>
        <family val="2"/>
      </rPr>
      <t>Reinforcement bars</t>
    </r>
  </si>
  <si>
    <r>
      <rPr>
        <i/>
        <sz val="9"/>
        <rFont val="Arial"/>
        <family val="2"/>
      </rPr>
      <t>Provide , cut, bend and fix in postion high yield reinforcement steel bar class S-400 (400 MPa) to reservior floor slab , wall, column , man hole opening , parapet and valve room floor slab and other reinforced structures</t>
    </r>
  </si>
  <si>
    <r>
      <rPr>
        <i/>
        <sz val="8"/>
        <rFont val="Arial"/>
        <family val="2"/>
      </rPr>
      <t>2.4.1</t>
    </r>
  </si>
  <si>
    <r>
      <rPr>
        <i/>
        <sz val="9"/>
        <rFont val="Arial"/>
        <family val="2"/>
      </rPr>
      <t>6 mm diameter</t>
    </r>
  </si>
  <si>
    <r>
      <rPr>
        <i/>
        <sz val="8"/>
        <rFont val="Arial"/>
        <family val="2"/>
      </rPr>
      <t>2.4.2</t>
    </r>
  </si>
  <si>
    <r>
      <rPr>
        <i/>
        <sz val="8"/>
        <rFont val="Arial"/>
        <family val="2"/>
      </rPr>
      <t>2.4.3</t>
    </r>
  </si>
  <si>
    <r>
      <rPr>
        <i/>
        <sz val="8"/>
        <rFont val="Arial"/>
        <family val="2"/>
      </rPr>
      <t>2.4.4</t>
    </r>
  </si>
  <si>
    <r>
      <rPr>
        <i/>
        <sz val="8"/>
        <rFont val="Arial"/>
        <family val="2"/>
      </rPr>
      <t>2.4.5</t>
    </r>
  </si>
  <si>
    <r>
      <rPr>
        <i/>
        <sz val="9"/>
        <rFont val="Arial"/>
        <family val="2"/>
      </rPr>
      <t>16 mm diameter</t>
    </r>
  </si>
  <si>
    <r>
      <rPr>
        <i/>
        <sz val="10"/>
        <rFont val="Arial"/>
        <family val="2"/>
      </rPr>
      <t>Concrete work</t>
    </r>
  </si>
  <si>
    <r>
      <rPr>
        <i/>
        <sz val="8"/>
        <rFont val="Arial"/>
        <family val="2"/>
      </rPr>
      <t>2.5.1</t>
    </r>
  </si>
  <si>
    <r>
      <rPr>
        <i/>
        <sz val="9"/>
        <rFont val="Arial"/>
        <family val="2"/>
      </rPr>
      <t xml:space="preserve">Construct 70mm thick class C-15 lean concrete,
</t>
    </r>
    <r>
      <rPr>
        <i/>
        <sz val="9"/>
        <rFont val="Arial"/>
        <family val="2"/>
      </rPr>
      <t>under the reservoir floor slab</t>
    </r>
  </si>
  <si>
    <r>
      <rPr>
        <i/>
        <sz val="8"/>
        <rFont val="Arial"/>
        <family val="2"/>
      </rPr>
      <t>2.5.2</t>
    </r>
  </si>
  <si>
    <r>
      <rPr>
        <i/>
        <sz val="9"/>
        <rFont val="Arial"/>
        <family val="2"/>
      </rPr>
      <t xml:space="preserve">Construct 50 mm thick class C-15 lean concrete,
</t>
    </r>
    <r>
      <rPr>
        <i/>
        <sz val="9"/>
        <rFont val="Arial"/>
        <family val="2"/>
      </rPr>
      <t>under the valve room floor slab</t>
    </r>
  </si>
  <si>
    <r>
      <rPr>
        <i/>
        <sz val="8"/>
        <rFont val="Arial"/>
        <family val="2"/>
      </rPr>
      <t>2.5.3</t>
    </r>
  </si>
  <si>
    <r>
      <rPr>
        <i/>
        <sz val="9"/>
        <rFont val="Arial"/>
        <family val="2"/>
      </rPr>
      <t>Fine Concrete Class C-20 for valve room stair</t>
    </r>
  </si>
  <si>
    <r>
      <rPr>
        <i/>
        <sz val="8"/>
        <rFont val="Arial"/>
        <family val="2"/>
      </rPr>
      <t>2.5.4</t>
    </r>
  </si>
  <si>
    <r>
      <rPr>
        <i/>
        <sz val="9"/>
        <rFont val="Arial"/>
        <family val="2"/>
      </rPr>
      <t>Reinforeced concrete class C-30 to</t>
    </r>
  </si>
  <si>
    <r>
      <rPr>
        <i/>
        <sz val="8"/>
        <rFont val="Arial"/>
        <family val="2"/>
      </rPr>
      <t>a</t>
    </r>
  </si>
  <si>
    <r>
      <rPr>
        <i/>
        <sz val="9"/>
        <rFont val="Arial"/>
        <family val="2"/>
      </rPr>
      <t>Reservoir, valve room and mid columns foundations floor slab</t>
    </r>
  </si>
  <si>
    <r>
      <rPr>
        <i/>
        <sz val="8"/>
        <rFont val="Arial"/>
        <family val="2"/>
      </rPr>
      <t>b</t>
    </r>
  </si>
  <si>
    <r>
      <rPr>
        <i/>
        <sz val="9"/>
        <rFont val="Arial"/>
        <family val="2"/>
      </rPr>
      <t>Reservoir walls</t>
    </r>
  </si>
  <si>
    <r>
      <rPr>
        <i/>
        <sz val="8"/>
        <rFont val="Arial"/>
        <family val="2"/>
      </rPr>
      <t>c</t>
    </r>
  </si>
  <si>
    <r>
      <rPr>
        <i/>
        <sz val="9"/>
        <rFont val="Arial"/>
        <family val="2"/>
      </rPr>
      <t>Mid columns wall and cup</t>
    </r>
  </si>
  <si>
    <r>
      <rPr>
        <i/>
        <sz val="8"/>
        <rFont val="Arial"/>
        <family val="2"/>
      </rPr>
      <t>d</t>
    </r>
  </si>
  <si>
    <r>
      <rPr>
        <i/>
        <sz val="9"/>
        <rFont val="Arial"/>
        <family val="2"/>
      </rPr>
      <t>Reservoir roof slab including man hole</t>
    </r>
  </si>
  <si>
    <r>
      <rPr>
        <i/>
        <sz val="8"/>
        <rFont val="Arial"/>
        <family val="2"/>
      </rPr>
      <t>e</t>
    </r>
  </si>
  <si>
    <r>
      <rPr>
        <i/>
        <sz val="9"/>
        <rFont val="Arial"/>
        <family val="2"/>
      </rPr>
      <t>Valve room,wall,stair and lintel</t>
    </r>
  </si>
  <si>
    <r>
      <rPr>
        <i/>
        <sz val="8"/>
        <rFont val="Arial"/>
        <family val="2"/>
      </rPr>
      <t>f</t>
    </r>
  </si>
  <si>
    <r>
      <rPr>
        <i/>
        <sz val="9"/>
        <rFont val="Arial"/>
        <family val="2"/>
      </rPr>
      <t>Valve room Gutter</t>
    </r>
  </si>
  <si>
    <r>
      <rPr>
        <i/>
        <sz val="8"/>
        <rFont val="Arial"/>
        <family val="2"/>
      </rPr>
      <t>g</t>
    </r>
  </si>
  <si>
    <r>
      <rPr>
        <i/>
        <sz val="9"/>
        <rFont val="Arial"/>
        <family val="2"/>
      </rPr>
      <t>Pipe support</t>
    </r>
  </si>
  <si>
    <r>
      <rPr>
        <i/>
        <sz val="10"/>
        <rFont val="Arial"/>
        <family val="2"/>
      </rPr>
      <t>Carpentry and roofing</t>
    </r>
  </si>
  <si>
    <r>
      <rPr>
        <i/>
        <sz val="8"/>
        <rFont val="Arial"/>
        <family val="2"/>
      </rPr>
      <t>Supply and fix 100 mm diameter spiral-rolled and factory- made G-28 galvanized metal down pipe with all bends and shapes on the Architectural drawings, including support brackets 1mm thick shaped steel plate spaced at a maximum spacing of 1000 mm c/c and fixed to walls or columns. Price shall include metal primer and two coats of synthetic enamel paint</t>
    </r>
  </si>
  <si>
    <r>
      <rPr>
        <i/>
        <sz val="10"/>
        <rFont val="Arial"/>
        <family val="2"/>
      </rPr>
      <t>Doors, windows and openings</t>
    </r>
  </si>
  <si>
    <r>
      <rPr>
        <i/>
        <sz val="8"/>
        <rFont val="Arial"/>
        <family val="2"/>
      </rPr>
      <t>2.7.1</t>
    </r>
  </si>
  <si>
    <r>
      <rPr>
        <i/>
        <sz val="8"/>
        <rFont val="Arial"/>
        <family val="2"/>
      </rPr>
      <t>Supply and fix 1500 mmX 2300 mm almunium alloy doors with the profiles, sections and thicknesses indicated in the drawings</t>
    </r>
  </si>
  <si>
    <r>
      <rPr>
        <i/>
        <sz val="8"/>
        <rFont val="Arial"/>
        <family val="2"/>
      </rPr>
      <t>2.7.2</t>
    </r>
  </si>
  <si>
    <r>
      <rPr>
        <i/>
        <sz val="9"/>
        <rFont val="Arial"/>
        <family val="2"/>
      </rPr>
      <t>Ditto, but window size 1500mm x 1500mm</t>
    </r>
  </si>
  <si>
    <r>
      <rPr>
        <i/>
        <sz val="10"/>
        <rFont val="Arial"/>
        <family val="2"/>
      </rPr>
      <t>Glazing</t>
    </r>
  </si>
  <si>
    <r>
      <rPr>
        <i/>
        <sz val="8"/>
        <rFont val="Arial"/>
        <family val="2"/>
      </rPr>
      <t>2.8.1</t>
    </r>
  </si>
  <si>
    <r>
      <rPr>
        <i/>
        <sz val="9"/>
        <rFont val="Arial"/>
        <family val="2"/>
      </rPr>
      <t>Supply and fix 4 mm figured glass to doors</t>
    </r>
  </si>
  <si>
    <r>
      <rPr>
        <i/>
        <sz val="8"/>
        <rFont val="Arial"/>
        <family val="2"/>
      </rPr>
      <t>2.8.2</t>
    </r>
  </si>
  <si>
    <r>
      <rPr>
        <i/>
        <sz val="9"/>
        <rFont val="Arial"/>
        <family val="2"/>
      </rPr>
      <t>Ditto but, 4 mm clear glass</t>
    </r>
  </si>
  <si>
    <r>
      <rPr>
        <i/>
        <sz val="10"/>
        <rFont val="Arial"/>
        <family val="2"/>
      </rPr>
      <t>Plastering and painting</t>
    </r>
  </si>
  <si>
    <r>
      <rPr>
        <i/>
        <sz val="8"/>
        <rFont val="Arial"/>
        <family val="2"/>
      </rPr>
      <t>2.9.1</t>
    </r>
  </si>
  <si>
    <r>
      <rPr>
        <i/>
        <sz val="9"/>
        <rFont val="Arial"/>
        <family val="2"/>
      </rPr>
      <t xml:space="preserve">Provide and apply two coats of cement plastering of
</t>
    </r>
    <r>
      <rPr>
        <i/>
        <sz val="9"/>
        <rFont val="Arial"/>
        <family val="2"/>
      </rPr>
      <t>ratio (1:3) to  external walls around inlet and outlet pipe boxes</t>
    </r>
  </si>
  <si>
    <r>
      <rPr>
        <i/>
        <sz val="8"/>
        <rFont val="Arial"/>
        <family val="2"/>
      </rPr>
      <t>2.9.2</t>
    </r>
  </si>
  <si>
    <r>
      <rPr>
        <i/>
        <sz val="9"/>
        <rFont val="Arial"/>
        <family val="2"/>
      </rPr>
      <t xml:space="preserve">Provide and apply cement screed with class C-20 temprature reinforced concrete and thickness up to 50mm to the reservoir bottom and top slab and valve room floor, slope towards drain outlets.
</t>
    </r>
    <r>
      <rPr>
        <i/>
        <sz val="9"/>
        <rFont val="Arial"/>
        <family val="2"/>
      </rPr>
      <t xml:space="preserve">Reinforcment cost shall be considered with the
</t>
    </r>
    <r>
      <rPr>
        <i/>
        <sz val="9"/>
        <rFont val="Arial"/>
        <family val="2"/>
      </rPr>
      <t>relevant items above.</t>
    </r>
  </si>
  <si>
    <r>
      <rPr>
        <i/>
        <sz val="8"/>
        <rFont val="Arial"/>
        <family val="2"/>
      </rPr>
      <t>2.9.3</t>
    </r>
  </si>
  <si>
    <r>
      <rPr>
        <i/>
        <sz val="10"/>
        <rFont val="Arial"/>
        <family val="2"/>
      </rPr>
      <t>Water stop</t>
    </r>
  </si>
  <si>
    <r>
      <rPr>
        <i/>
        <sz val="8"/>
        <rFont val="Arial"/>
        <family val="2"/>
      </rPr>
      <t>2.10.1</t>
    </r>
  </si>
  <si>
    <r>
      <rPr>
        <i/>
        <sz val="8"/>
        <rFont val="Arial"/>
        <family val="2"/>
      </rPr>
      <t>Supply and placing of 250 mm wide PVC- hydrofoil seal approved by the Engineer in water stops at construction joints of reservior floor slab, walls and other areas required</t>
    </r>
  </si>
  <si>
    <r>
      <rPr>
        <i/>
        <sz val="8"/>
        <rFont val="Arial"/>
        <family val="2"/>
      </rPr>
      <t>2.10.2</t>
    </r>
  </si>
  <si>
    <r>
      <rPr>
        <i/>
        <sz val="8"/>
        <rFont val="Arial"/>
        <family val="2"/>
      </rPr>
      <t xml:space="preserve">Supply and placing of polysuphide joint sealant to reservior
</t>
    </r>
    <r>
      <rPr>
        <i/>
        <sz val="8"/>
        <rFont val="Arial"/>
        <family val="2"/>
      </rPr>
      <t>floor slab and walls</t>
    </r>
  </si>
  <si>
    <r>
      <rPr>
        <i/>
        <sz val="8"/>
        <rFont val="Arial"/>
        <family val="2"/>
      </rPr>
      <t>2.10.3</t>
    </r>
  </si>
  <si>
    <r>
      <rPr>
        <i/>
        <sz val="8"/>
        <rFont val="Arial"/>
        <family val="2"/>
      </rPr>
      <t>Provide and apply two coats of bituminious paint to reservior and valvve room external walls as per the drawings and specification</t>
    </r>
  </si>
  <si>
    <r>
      <rPr>
        <i/>
        <sz val="10"/>
        <rFont val="Arial"/>
        <family val="2"/>
      </rPr>
      <t>Accessories and finishing</t>
    </r>
  </si>
  <si>
    <r>
      <rPr>
        <i/>
        <sz val="8"/>
        <rFont val="Arial"/>
        <family val="2"/>
      </rPr>
      <t>2.11.1</t>
    </r>
  </si>
  <si>
    <r>
      <rPr>
        <i/>
        <sz val="8"/>
        <rFont val="Arial"/>
        <family val="2"/>
      </rPr>
      <t>Provide and install internal and external access ladder constructed  with different diameter and thickness of stainless steel pipe and hooked to the wall with angle bar and plate including saftey cages as shown in detail on the drawing</t>
    </r>
  </si>
  <si>
    <r>
      <rPr>
        <i/>
        <sz val="8"/>
        <rFont val="Arial"/>
        <family val="2"/>
      </rPr>
      <t>2.11.2</t>
    </r>
  </si>
  <si>
    <r>
      <rPr>
        <i/>
        <sz val="9"/>
        <rFont val="Arial"/>
        <family val="2"/>
      </rPr>
      <t xml:space="preserve">Supply and fix lockable manhole cover with all size, accessoris and quality with all lock, hinges and accessories as per the specification and detail
</t>
    </r>
    <r>
      <rPr>
        <i/>
        <sz val="9"/>
        <rFont val="Arial"/>
        <family val="2"/>
      </rPr>
      <t>drawings.</t>
    </r>
  </si>
  <si>
    <r>
      <rPr>
        <i/>
        <sz val="8"/>
        <rFont val="Arial"/>
        <family val="2"/>
      </rPr>
      <t>2.11.3</t>
    </r>
  </si>
  <si>
    <r>
      <rPr>
        <i/>
        <sz val="9"/>
        <rFont val="Arial"/>
        <family val="2"/>
      </rPr>
      <t xml:space="preserve">Provid and place single brick layer cover to protect the asphalt coat from the backfill material, price includes all the necessary materials for the
</t>
    </r>
    <r>
      <rPr>
        <i/>
        <sz val="9"/>
        <rFont val="Arial"/>
        <family val="2"/>
      </rPr>
      <t>protection work</t>
    </r>
  </si>
  <si>
    <r>
      <rPr>
        <i/>
        <sz val="8"/>
        <rFont val="Arial"/>
        <family val="2"/>
      </rPr>
      <t>2.11.4</t>
    </r>
  </si>
  <si>
    <r>
      <rPr>
        <i/>
        <sz val="9"/>
        <rFont val="Arial"/>
        <family val="2"/>
      </rPr>
      <t xml:space="preserve">Supply and install DN 150 mm ventilation galvanized iron pipe with vent cape and steel plate, L = 800 mm
</t>
    </r>
    <r>
      <rPr>
        <i/>
        <sz val="9"/>
        <rFont val="Arial"/>
        <family val="2"/>
      </rPr>
      <t>as shown in the drawings</t>
    </r>
  </si>
  <si>
    <r>
      <rPr>
        <i/>
        <sz val="8"/>
        <rFont val="Arial"/>
        <family val="2"/>
      </rPr>
      <t>2.11.5</t>
    </r>
  </si>
  <si>
    <r>
      <rPr>
        <i/>
        <sz val="9"/>
        <rFont val="Arial"/>
        <family val="2"/>
      </rPr>
      <t xml:space="preserve">Supply and install DN 50 mm PVC roof drain out let,
</t>
    </r>
    <r>
      <rPr>
        <i/>
        <sz val="9"/>
        <rFont val="Arial"/>
        <family val="2"/>
      </rPr>
      <t>L = 750 mm as shown in the drawings</t>
    </r>
  </si>
  <si>
    <r>
      <rPr>
        <i/>
        <sz val="8"/>
        <rFont val="Arial"/>
        <family val="2"/>
      </rPr>
      <t>2.11.6</t>
    </r>
  </si>
  <si>
    <r>
      <rPr>
        <i/>
        <sz val="8"/>
        <rFont val="Arial"/>
        <family val="2"/>
      </rPr>
      <t>Supply and construct metal grating 90cm wide, for the drainage duct all as per the drawings</t>
    </r>
  </si>
  <si>
    <r>
      <rPr>
        <i/>
        <sz val="8"/>
        <rFont val="Arial"/>
        <family val="2"/>
      </rPr>
      <t>2.11.7</t>
    </r>
  </si>
  <si>
    <r>
      <rPr>
        <i/>
        <sz val="8"/>
        <rFont val="Arial"/>
        <family val="2"/>
      </rPr>
      <t>Supply and fix 4 mm thick white marble window seal</t>
    </r>
  </si>
  <si>
    <r>
      <rPr>
        <i/>
        <sz val="10"/>
        <rFont val="Arial"/>
        <family val="2"/>
      </rPr>
      <t>Miscellanous</t>
    </r>
  </si>
  <si>
    <r>
      <rPr>
        <i/>
        <sz val="8"/>
        <rFont val="Arial"/>
        <family val="2"/>
      </rPr>
      <t>2.12.1</t>
    </r>
  </si>
  <si>
    <r>
      <rPr>
        <i/>
        <sz val="8"/>
        <rFont val="Arial"/>
        <family val="2"/>
      </rPr>
      <t>2.12.2</t>
    </r>
  </si>
  <si>
    <r>
      <rPr>
        <i/>
        <sz val="8"/>
        <rFont val="Arial"/>
        <family val="2"/>
      </rPr>
      <t>Supply and construct 300 mm diameter semi-circular concrete half ditch around the reservior  and valve room pavement as shown in the drawing .The work includs excavation , cart  away, selected material fill material with appropriate compaction and connecting the drain to appropriate outlet within or out of the reservoir compound</t>
    </r>
  </si>
  <si>
    <r>
      <rPr>
        <i/>
        <sz val="8"/>
        <rFont val="Arial"/>
        <family val="2"/>
      </rPr>
      <t>2.12.3</t>
    </r>
  </si>
  <si>
    <r>
      <rPr>
        <i/>
        <sz val="9"/>
        <rFont val="Arial"/>
        <family val="2"/>
      </rPr>
      <t xml:space="preserve">Flush and disinfect reservior including peripheral pipe work as per the technical specification, the price includes supply of chemical, water and
</t>
    </r>
    <r>
      <rPr>
        <i/>
        <sz val="9"/>
        <rFont val="Arial"/>
        <family val="2"/>
      </rPr>
      <t>appropriate disposal</t>
    </r>
  </si>
  <si>
    <r>
      <rPr>
        <i/>
        <sz val="8"/>
        <rFont val="Arial"/>
        <family val="2"/>
      </rPr>
      <t>2.12.4</t>
    </r>
  </si>
  <si>
    <r>
      <rPr>
        <i/>
        <sz val="9"/>
        <rFont val="Arial"/>
        <family val="2"/>
      </rPr>
      <t>Conduct hydro-static leakage test for the reservior including preripherial pipe work as per the technical specification, price includes supply of water and appropriate disposal</t>
    </r>
  </si>
  <si>
    <r>
      <rPr>
        <i/>
        <sz val="10"/>
        <rFont val="Arial"/>
        <family val="2"/>
      </rPr>
      <t>Valve Room Electrification</t>
    </r>
  </si>
  <si>
    <r>
      <rPr>
        <i/>
        <sz val="8"/>
        <rFont val="Arial"/>
        <family val="2"/>
      </rPr>
      <t>2.13.1</t>
    </r>
  </si>
  <si>
    <r>
      <rPr>
        <i/>
        <sz val="9"/>
        <rFont val="Arial"/>
        <family val="2"/>
      </rPr>
      <t>Distribution board (SDB), flush mounted with lockable door consisting of :</t>
    </r>
  </si>
  <si>
    <r>
      <rPr>
        <i/>
        <sz val="9"/>
        <rFont val="Arial"/>
        <family val="2"/>
      </rPr>
      <t>1pc ACB of 10A, 1-PH</t>
    </r>
  </si>
  <si>
    <r>
      <rPr>
        <i/>
        <sz val="8"/>
        <rFont val="Arial"/>
        <family val="2"/>
      </rPr>
      <t>2.13.2</t>
    </r>
  </si>
  <si>
    <r>
      <rPr>
        <i/>
        <sz val="9"/>
        <rFont val="Arial"/>
        <family val="2"/>
      </rPr>
      <t xml:space="preserve">Light points with switches, fed through PVC insulated Cu 2x2.5 mm2 conductor laid in Φ 13,5
</t>
    </r>
    <r>
      <rPr>
        <i/>
        <sz val="9"/>
        <rFont val="Arial"/>
        <family val="2"/>
      </rPr>
      <t>mm PVC conduits</t>
    </r>
  </si>
  <si>
    <r>
      <rPr>
        <i/>
        <sz val="8"/>
        <rFont val="Arial"/>
        <family val="2"/>
      </rPr>
      <t>2.13.3</t>
    </r>
  </si>
  <si>
    <r>
      <rPr>
        <i/>
        <sz val="9"/>
        <rFont val="Arial"/>
        <family val="2"/>
      </rPr>
      <t>Lighting and fittings</t>
    </r>
  </si>
  <si>
    <r>
      <rPr>
        <i/>
        <sz val="9"/>
        <rFont val="Arial"/>
        <family val="2"/>
      </rPr>
      <t>Ceiling type fluorescent luminaries, type Phillips TMS 012/1.40 or equivalent with 2x40w lamp</t>
    </r>
  </si>
  <si>
    <r>
      <rPr>
        <i/>
        <sz val="9"/>
        <rFont val="Arial"/>
        <family val="2"/>
      </rPr>
      <t xml:space="preserve">Supply and  fix light aluminium reflexive coatings water proof layer, chlorinated polyethylene rubber no less than 1.5 mm including cement mortar leveling
</t>
    </r>
    <r>
      <rPr>
        <i/>
        <sz val="9"/>
        <rFont val="Arial"/>
        <family val="2"/>
      </rPr>
      <t>layer sloping and 30 mm thick at the tinnest part</t>
    </r>
  </si>
  <si>
    <r>
      <rPr>
        <b/>
        <i/>
        <sz val="11"/>
        <rFont val="Arial"/>
        <family val="2"/>
      </rPr>
      <t>Total of Bill No. 2.2.1   Carried to Summary</t>
    </r>
  </si>
  <si>
    <r>
      <rPr>
        <b/>
        <i/>
        <sz val="10"/>
        <rFont val="Arial"/>
        <family val="2"/>
      </rPr>
      <t>Bill No. 2.2.2:   Booster pump station</t>
    </r>
  </si>
  <si>
    <r>
      <rPr>
        <i/>
        <sz val="9"/>
        <rFont val="Arial"/>
        <family val="2"/>
      </rPr>
      <t xml:space="preserve">Clearing, grubbing and stripping the area from bushes trees and shrubs and remove vegetative material and 20cm depth top soil of the construction area to formation
</t>
    </r>
    <r>
      <rPr>
        <i/>
        <sz val="9"/>
        <rFont val="Arial"/>
        <family val="2"/>
      </rPr>
      <t>level on completion</t>
    </r>
  </si>
  <si>
    <r>
      <rPr>
        <i/>
        <sz val="9"/>
        <rFont val="Arial"/>
        <family val="2"/>
      </rPr>
      <t xml:space="preserve">Excavation of ordinary soil to formation level on
</t>
    </r>
    <r>
      <rPr>
        <i/>
        <sz val="9"/>
        <rFont val="Arial"/>
        <family val="2"/>
      </rPr>
      <t>completion and disposal of surplus in spoil tips including placing up to 500 m away</t>
    </r>
  </si>
  <si>
    <r>
      <rPr>
        <i/>
        <sz val="8"/>
        <rFont val="Arial"/>
        <family val="2"/>
      </rPr>
      <t>1.2.1</t>
    </r>
  </si>
  <si>
    <r>
      <rPr>
        <i/>
        <sz val="9"/>
        <rFont val="Arial"/>
        <family val="2"/>
      </rPr>
      <t>Round walk way and drainage space</t>
    </r>
  </si>
  <si>
    <r>
      <rPr>
        <i/>
        <sz val="8"/>
        <rFont val="Arial"/>
        <family val="2"/>
      </rPr>
      <t>1.2.2</t>
    </r>
  </si>
  <si>
    <r>
      <rPr>
        <i/>
        <sz val="9"/>
        <rFont val="Arial"/>
        <family val="2"/>
      </rPr>
      <t>Hard core and compacted fill under it</t>
    </r>
  </si>
  <si>
    <r>
      <rPr>
        <i/>
        <sz val="8"/>
        <rFont val="Arial"/>
        <family val="2"/>
      </rPr>
      <t>1.2.3</t>
    </r>
  </si>
  <si>
    <r>
      <rPr>
        <i/>
        <sz val="9"/>
        <rFont val="Arial"/>
        <family val="2"/>
      </rPr>
      <t>Tube lines floor</t>
    </r>
  </si>
  <si>
    <r>
      <rPr>
        <i/>
        <sz val="8"/>
        <rFont val="Arial"/>
        <family val="2"/>
      </rPr>
      <t>1.3.1</t>
    </r>
  </si>
  <si>
    <r>
      <rPr>
        <i/>
        <sz val="8"/>
        <rFont val="Arial"/>
        <family val="2"/>
      </rPr>
      <t>1.3.2</t>
    </r>
  </si>
  <si>
    <r>
      <rPr>
        <i/>
        <sz val="9"/>
        <rFont val="Arial"/>
        <family val="2"/>
      </rPr>
      <t xml:space="preserve">Cartaway surplus material as backfill or spoil pits
</t>
    </r>
    <r>
      <rPr>
        <i/>
        <sz val="9"/>
        <rFont val="Arial"/>
        <family val="2"/>
      </rPr>
      <t>including placing, spreading and cartaway at a distance of 500m</t>
    </r>
  </si>
  <si>
    <r>
      <rPr>
        <b/>
        <i/>
        <sz val="10"/>
        <rFont val="Arial"/>
        <family val="2"/>
      </rPr>
      <t>Hard core</t>
    </r>
  </si>
  <si>
    <r>
      <rPr>
        <i/>
        <sz val="9"/>
        <rFont val="Arial"/>
        <family val="2"/>
      </rPr>
      <t>Provide and fill hard core with hard basaltic or equivalent stone a finished thickness of 250mm, well compacted and blinded with crushed stone</t>
    </r>
  </si>
  <si>
    <r>
      <rPr>
        <i/>
        <sz val="9"/>
        <rFont val="Arial"/>
        <family val="2"/>
      </rPr>
      <t>Provide cut and fix in position oridinary finish form work Type "F2" to pump seat, grade beam and cable seat walls as detailed in the specification</t>
    </r>
  </si>
  <si>
    <r>
      <rPr>
        <i/>
        <sz val="9"/>
        <rFont val="Arial"/>
        <family val="2"/>
      </rPr>
      <t xml:space="preserve">Provide, cut, bend and fix in position high yield reinforcement steel bar grade S-420 (420mpa) to column footings, columns, grade beam, floor slab,
</t>
    </r>
    <r>
      <rPr>
        <i/>
        <sz val="9"/>
        <rFont val="Arial"/>
        <family val="2"/>
      </rPr>
      <t>pump and cable seat</t>
    </r>
  </si>
  <si>
    <r>
      <rPr>
        <i/>
        <sz val="9"/>
        <rFont val="Arial"/>
        <family val="2"/>
      </rPr>
      <t>Grade beam</t>
    </r>
  </si>
  <si>
    <r>
      <rPr>
        <i/>
        <sz val="9"/>
        <rFont val="Arial"/>
        <family val="2"/>
      </rPr>
      <t>Floor slab</t>
    </r>
  </si>
  <si>
    <r>
      <rPr>
        <i/>
        <sz val="9"/>
        <rFont val="Arial"/>
        <family val="2"/>
      </rPr>
      <t>Cable seat floor and wall</t>
    </r>
  </si>
  <si>
    <r>
      <rPr>
        <i/>
        <sz val="9"/>
        <rFont val="Arial"/>
        <family val="2"/>
      </rPr>
      <t>Provide cut and fix in position oridinary finish form work Type "F2" to pump seat, columns, top tie beam and lintel sides and support as detailed in the specification</t>
    </r>
  </si>
  <si>
    <r>
      <rPr>
        <i/>
        <sz val="9"/>
        <rFont val="Arial"/>
        <family val="2"/>
      </rPr>
      <t xml:space="preserve">Provide, cut, bend and fix in position high yield
</t>
    </r>
    <r>
      <rPr>
        <i/>
        <sz val="9"/>
        <rFont val="Arial"/>
        <family val="2"/>
      </rPr>
      <t>reinforcement steel bar grade S-420 (420mpa) to pump seat, columns, top tie beam and lintels</t>
    </r>
  </si>
  <si>
    <r>
      <rPr>
        <i/>
        <sz val="9"/>
        <rFont val="Arial"/>
        <family val="2"/>
      </rPr>
      <t>d</t>
    </r>
  </si>
  <si>
    <r>
      <rPr>
        <i/>
        <sz val="9"/>
        <rFont val="Arial"/>
        <family val="2"/>
      </rPr>
      <t>14 mm diameter</t>
    </r>
  </si>
  <si>
    <r>
      <rPr>
        <i/>
        <sz val="9"/>
        <rFont val="Arial"/>
        <family val="2"/>
      </rPr>
      <t>Pump seats (6)</t>
    </r>
  </si>
  <si>
    <r>
      <rPr>
        <i/>
        <sz val="9"/>
        <rFont val="Arial"/>
        <family val="2"/>
      </rPr>
      <t>Lintels at windows and door</t>
    </r>
  </si>
  <si>
    <r>
      <rPr>
        <b/>
        <i/>
        <sz val="7"/>
        <rFont val="Arial"/>
        <family val="2"/>
      </rPr>
      <t>In addition to strength, size, and other specified requirements HCB blocks must satisfy the weight requirements specifications</t>
    </r>
  </si>
  <si>
    <r>
      <rPr>
        <i/>
        <sz val="9"/>
        <rFont val="Arial"/>
        <family val="2"/>
      </rPr>
      <t>Supply and construct 20cm thick external hollow block masonry wall uniform to fixture and free of cracks bedded and joined in cement mortar mix 1:3 both sides left for pointing</t>
    </r>
  </si>
  <si>
    <r>
      <rPr>
        <i/>
        <sz val="9"/>
        <rFont val="Arial"/>
        <family val="2"/>
      </rPr>
      <t xml:space="preserve">Supply, assemble and fix in postion defect free Eucalyptus trusses top and bottom chord, diagonal and vertical members, Zigba purlin and fascia board as shown in the drwaing it icludes two coats of anti termite
</t>
    </r>
    <r>
      <rPr>
        <i/>
        <sz val="9"/>
        <rFont val="Arial"/>
        <family val="2"/>
      </rPr>
      <t>and all accessories</t>
    </r>
  </si>
  <si>
    <r>
      <rPr>
        <i/>
        <sz val="9"/>
        <rFont val="Arial"/>
        <family val="2"/>
      </rPr>
      <t>Vertical and diagonal members (Diameter 10mm)</t>
    </r>
  </si>
  <si>
    <r>
      <rPr>
        <i/>
        <sz val="9"/>
        <rFont val="Arial"/>
        <family val="2"/>
      </rPr>
      <t>5 x 7cm Zigba roof purlin c/c 90cm.</t>
    </r>
  </si>
  <si>
    <r>
      <rPr>
        <i/>
        <sz val="9"/>
        <rFont val="Arial"/>
        <family val="2"/>
      </rPr>
      <t xml:space="preserve">2.5 x 25 cm Zigba fascia board fixed to feet rafter or
</t>
    </r>
    <r>
      <rPr>
        <i/>
        <sz val="9"/>
        <rFont val="Arial"/>
        <family val="2"/>
      </rPr>
      <t>truss</t>
    </r>
  </si>
  <si>
    <r>
      <rPr>
        <i/>
        <sz val="9"/>
        <rFont val="Arial"/>
        <family val="2"/>
      </rPr>
      <t xml:space="preserve">Supply and fix G-30 corrugated galvanized iron sheet roof cover with appropriate development length and all
</t>
    </r>
    <r>
      <rPr>
        <i/>
        <sz val="9"/>
        <rFont val="Arial"/>
        <family val="2"/>
      </rPr>
      <t>connection accessories with the purlin</t>
    </r>
  </si>
  <si>
    <r>
      <rPr>
        <i/>
        <sz val="9"/>
        <rFont val="Arial"/>
        <family val="2"/>
      </rPr>
      <t>Supply and fix down pipe formed in 100mm diameter PVC pipe three in number at front side including support brackets 1mm thick shaped steel plate spaced at a maximum spacing of 1000 mm c/c and fixed to purlin - price includes metal primer and two coats of synthetic enamel paint all are as per the drawing and directed</t>
    </r>
  </si>
  <si>
    <r>
      <rPr>
        <i/>
        <sz val="9"/>
        <rFont val="Arial"/>
        <family val="2"/>
      </rPr>
      <t xml:space="preserve">Supply and fix rain gutter formed/made of G-28 flat glavanized metal sheet including support brackets 2 mm thick shaped steel plate spaced to purlin. Price shall include metal primer and two coats of synthetic enamel
</t>
    </r>
    <r>
      <rPr>
        <i/>
        <sz val="9"/>
        <rFont val="Arial"/>
        <family val="2"/>
      </rPr>
      <t>paint</t>
    </r>
  </si>
  <si>
    <r>
      <rPr>
        <i/>
        <sz val="9"/>
        <rFont val="Arial"/>
        <family val="2"/>
      </rPr>
      <t>Ribbed sheet under eave soffit at front and rear</t>
    </r>
  </si>
  <si>
    <r>
      <rPr>
        <i/>
        <sz val="9"/>
        <rFont val="Arial"/>
        <family val="2"/>
      </rPr>
      <t>Supply and fix Aluminium alloy profiles and frame doors at front side open to out side with upper part 4mm thick figured glass fitted with necessary locks, hinges and handles (complete)</t>
    </r>
  </si>
  <si>
    <r>
      <rPr>
        <i/>
        <sz val="9"/>
        <rFont val="Arial"/>
        <family val="2"/>
      </rPr>
      <t>Door-D1, size of 900mm x 2400mm at front side</t>
    </r>
  </si>
  <si>
    <r>
      <rPr>
        <i/>
        <sz val="9"/>
        <rFont val="Arial"/>
        <family val="2"/>
      </rPr>
      <t xml:space="preserve">Supply and fix Aluminium alloy windows profiles, frame and 4mm thick clear glass to all sides, open to out side, fitted with necessary locks, hinges and handles
</t>
    </r>
    <r>
      <rPr>
        <i/>
        <sz val="9"/>
        <rFont val="Arial"/>
        <family val="2"/>
      </rPr>
      <t>(complete)</t>
    </r>
  </si>
  <si>
    <r>
      <rPr>
        <i/>
        <sz val="9"/>
        <rFont val="Arial"/>
        <family val="2"/>
      </rPr>
      <t>Window-W1 size of 1200 mmx1200 mm to all sides of room</t>
    </r>
  </si>
  <si>
    <r>
      <rPr>
        <i/>
        <sz val="8"/>
        <rFont val="Arial"/>
        <family val="2"/>
      </rPr>
      <t>Supply and fix  and and putty with proper sticking and filling material to front aluminum door 4mm thick figured glass and cleared glass to all rooms aluminum windows</t>
    </r>
  </si>
  <si>
    <r>
      <rPr>
        <i/>
        <sz val="9"/>
        <rFont val="Arial"/>
        <family val="2"/>
      </rPr>
      <t>Cleared glass to all rooms aluminium windows</t>
    </r>
  </si>
  <si>
    <r>
      <rPr>
        <b/>
        <i/>
        <sz val="7"/>
        <rFont val="Arial"/>
        <family val="2"/>
      </rPr>
      <t>Includes all surface pre-cleaning, preparation and post cleaning.</t>
    </r>
  </si>
  <si>
    <r>
      <rPr>
        <i/>
        <sz val="8"/>
        <rFont val="Arial"/>
        <family val="2"/>
      </rPr>
      <t>Apply pointing, plastering and tyrolean rendering to external exposed surface of walls, columns and beams</t>
    </r>
  </si>
  <si>
    <r>
      <rPr>
        <i/>
        <sz val="9"/>
        <rFont val="Arial"/>
        <family val="2"/>
      </rPr>
      <t>Screed in cement mortar to all rooms floor slab</t>
    </r>
  </si>
  <si>
    <r>
      <rPr>
        <i/>
        <sz val="9"/>
        <rFont val="Arial"/>
        <family val="2"/>
      </rPr>
      <t xml:space="preserve">Terrazzo tile skirting 10 cm high stuck to wall, price
</t>
    </r>
    <r>
      <rPr>
        <i/>
        <sz val="9"/>
        <rFont val="Arial"/>
        <family val="2"/>
      </rPr>
      <t>includes cement and sand mortar backing (mix. 1:3)</t>
    </r>
  </si>
  <si>
    <r>
      <rPr>
        <i/>
        <sz val="8"/>
        <rFont val="Arial"/>
        <family val="2"/>
      </rPr>
      <t xml:space="preserve">Painting plasterd surfaces with one coat of sealer and two coats
</t>
    </r>
    <r>
      <rPr>
        <i/>
        <sz val="8"/>
        <rFont val="Arial"/>
        <family val="2"/>
      </rPr>
      <t>of emulsion paint to external wall as directed</t>
    </r>
  </si>
  <si>
    <r>
      <rPr>
        <i/>
        <sz val="9"/>
        <rFont val="Arial"/>
        <family val="2"/>
      </rPr>
      <t>Ditto, but to internal and partition wall</t>
    </r>
  </si>
  <si>
    <r>
      <rPr>
        <b/>
        <i/>
        <sz val="11"/>
        <rFont val="Arial"/>
        <family val="2"/>
      </rPr>
      <t>Sub Total of Bill No. 2.2.2  Carried to Summary</t>
    </r>
  </si>
  <si>
    <r>
      <rPr>
        <b/>
        <i/>
        <sz val="10"/>
        <rFont val="Arial"/>
        <family val="2"/>
      </rPr>
      <t>Bill  No. 2:   Construction of civil works</t>
    </r>
  </si>
  <si>
    <r>
      <rPr>
        <b/>
        <i/>
        <sz val="10"/>
        <rFont val="Arial"/>
        <family val="2"/>
      </rPr>
      <t>Bill No. 2.3: Valve chambers</t>
    </r>
  </si>
  <si>
    <r>
      <rPr>
        <b/>
        <i/>
        <sz val="10"/>
        <rFont val="Arial"/>
        <family val="2"/>
      </rPr>
      <t>Bill No. 2.3.1:   Air release valve chambers</t>
    </r>
  </si>
  <si>
    <r>
      <rPr>
        <b/>
        <i/>
        <sz val="9"/>
        <rFont val="Arial"/>
        <family val="2"/>
      </rPr>
      <t>One in number and diameter DN 125</t>
    </r>
  </si>
  <si>
    <r>
      <rPr>
        <i/>
        <sz val="8"/>
        <rFont val="Arial"/>
        <family val="2"/>
      </rPr>
      <t>Clearing and stripping of construction area of the structure to formation level on completion but not less than 200 mm, which includes clearing of bushes and trees, boulders etc all according to the specifications</t>
    </r>
  </si>
  <si>
    <r>
      <rPr>
        <i/>
        <sz val="9"/>
        <rFont val="Arial"/>
        <family val="2"/>
      </rPr>
      <t>Excavation of ordinary soil for the structure foundation on completion</t>
    </r>
  </si>
  <si>
    <r>
      <rPr>
        <i/>
        <sz val="9"/>
        <rFont val="Arial"/>
        <family val="2"/>
      </rPr>
      <t>Ditto but,"soft rock"</t>
    </r>
  </si>
  <si>
    <r>
      <rPr>
        <i/>
        <sz val="9"/>
        <rFont val="Arial"/>
        <family val="2"/>
      </rPr>
      <t>Ditto but,"hard rock"</t>
    </r>
  </si>
  <si>
    <r>
      <rPr>
        <i/>
        <sz val="9"/>
        <rFont val="Arial"/>
        <family val="2"/>
      </rPr>
      <t xml:space="preserve">Provide, fill and compact selected granular material
</t>
    </r>
    <r>
      <rPr>
        <i/>
        <sz val="9"/>
        <rFont val="Arial"/>
        <family val="2"/>
      </rPr>
      <t>from appropriate quarry, under and around the structure</t>
    </r>
  </si>
  <si>
    <r>
      <rPr>
        <i/>
        <sz val="9"/>
        <rFont val="Arial"/>
        <family val="2"/>
      </rPr>
      <t xml:space="preserve">Disposal of surplus excavated material in spoil tips including transporting upto directed length, placing and leveling as per the specification including making and rectification after completion  of the disposal
</t>
    </r>
    <r>
      <rPr>
        <i/>
        <sz val="9"/>
        <rFont val="Arial"/>
        <family val="2"/>
      </rPr>
      <t>area and access roads</t>
    </r>
  </si>
  <si>
    <r>
      <rPr>
        <i/>
        <sz val="9"/>
        <rFont val="Arial"/>
        <family val="2"/>
      </rPr>
      <t xml:space="preserve">Provide, cut and fix in position rough finish
</t>
    </r>
    <r>
      <rPr>
        <i/>
        <sz val="9"/>
        <rFont val="Arial"/>
        <family val="2"/>
      </rPr>
      <t>formwork type "F1" to the release valve chamber</t>
    </r>
  </si>
  <si>
    <r>
      <rPr>
        <i/>
        <sz val="9"/>
        <rFont val="Arial"/>
        <family val="2"/>
      </rPr>
      <t xml:space="preserve">Provide, cut, bend and fix in position high yield reinforcement steel bar grade S-400 (400mpa)  to
</t>
    </r>
    <r>
      <rPr>
        <i/>
        <sz val="9"/>
        <rFont val="Arial"/>
        <family val="2"/>
      </rPr>
      <t>release valve  chambers with its drop</t>
    </r>
  </si>
  <si>
    <r>
      <rPr>
        <i/>
        <sz val="8"/>
        <rFont val="Arial"/>
        <family val="2"/>
      </rPr>
      <t>2.2.1</t>
    </r>
  </si>
  <si>
    <r>
      <rPr>
        <i/>
        <sz val="9"/>
        <rFont val="Arial"/>
        <family val="2"/>
      </rPr>
      <t>10mm diameter</t>
    </r>
  </si>
  <si>
    <r>
      <rPr>
        <i/>
        <sz val="8"/>
        <rFont val="Arial"/>
        <family val="2"/>
      </rPr>
      <t>2.2.2</t>
    </r>
  </si>
  <si>
    <r>
      <rPr>
        <i/>
        <sz val="9"/>
        <rFont val="Arial"/>
        <family val="2"/>
      </rPr>
      <t>12mm diameter</t>
    </r>
  </si>
  <si>
    <r>
      <rPr>
        <i/>
        <sz val="8"/>
        <rFont val="Arial"/>
        <family val="2"/>
      </rPr>
      <t>2.2.3</t>
    </r>
  </si>
  <si>
    <r>
      <rPr>
        <i/>
        <sz val="9"/>
        <rFont val="Arial"/>
        <family val="2"/>
      </rPr>
      <t>14mm diameter</t>
    </r>
  </si>
  <si>
    <r>
      <rPr>
        <i/>
        <sz val="8"/>
        <rFont val="Arial"/>
        <family val="2"/>
      </rPr>
      <t>2.2.4</t>
    </r>
  </si>
  <si>
    <r>
      <rPr>
        <i/>
        <sz val="9"/>
        <rFont val="Arial"/>
        <family val="2"/>
      </rPr>
      <t>16mm diameter</t>
    </r>
  </si>
  <si>
    <r>
      <rPr>
        <i/>
        <sz val="8"/>
        <rFont val="Arial"/>
        <family val="2"/>
      </rPr>
      <t>2.3.1</t>
    </r>
  </si>
  <si>
    <r>
      <rPr>
        <i/>
        <sz val="9"/>
        <rFont val="Arial"/>
        <family val="2"/>
      </rPr>
      <t>Lean concreat class C-15, 50mm thick blinding layer under floor foundation</t>
    </r>
  </si>
  <si>
    <r>
      <rPr>
        <i/>
        <sz val="8"/>
        <rFont val="Arial"/>
        <family val="2"/>
      </rPr>
      <t>2.3.2</t>
    </r>
  </si>
  <si>
    <r>
      <rPr>
        <i/>
        <sz val="9"/>
        <rFont val="Arial"/>
        <family val="2"/>
      </rPr>
      <t xml:space="preserve">Reinforced concrete class C-25 to the release
</t>
    </r>
    <r>
      <rPr>
        <i/>
        <sz val="9"/>
        <rFont val="Arial"/>
        <family val="2"/>
      </rPr>
      <t>valve chamber</t>
    </r>
  </si>
  <si>
    <r>
      <rPr>
        <i/>
        <sz val="10"/>
        <rFont val="Arial"/>
        <family val="2"/>
      </rPr>
      <t>Plastering</t>
    </r>
  </si>
  <si>
    <r>
      <rPr>
        <i/>
        <sz val="9"/>
        <rFont val="Arial"/>
        <family val="2"/>
      </rPr>
      <t xml:space="preserve">Apply two coats of plastering in (1:3) cement mortar
</t>
    </r>
    <r>
      <rPr>
        <i/>
        <sz val="9"/>
        <rFont val="Arial"/>
        <family val="2"/>
      </rPr>
      <t>to the release valve chamber</t>
    </r>
  </si>
  <si>
    <r>
      <rPr>
        <b/>
        <i/>
        <sz val="11"/>
        <rFont val="Arial"/>
        <family val="2"/>
      </rPr>
      <t>Sub Total of Bill No. 2.3.1  Carried to Summary</t>
    </r>
  </si>
  <si>
    <r>
      <rPr>
        <b/>
        <i/>
        <sz val="10"/>
        <rFont val="Arial"/>
        <family val="2"/>
      </rPr>
      <t>Bill No. 2.3.2:   Washout valve chambers with its drop</t>
    </r>
  </si>
  <si>
    <r>
      <rPr>
        <i/>
        <sz val="9"/>
        <rFont val="Arial"/>
        <family val="2"/>
      </rPr>
      <t>Clearing and stripping of construction area of the structure to formation level on completion but not less than 200 mm, which includes clearing of bushes and trees, boulders etc all according to the specifications</t>
    </r>
  </si>
  <si>
    <r>
      <rPr>
        <i/>
        <sz val="9"/>
        <rFont val="Arial"/>
        <family val="2"/>
      </rPr>
      <t>Provide , fill and compact selected granular material from appropriate quarry, under and around the structure</t>
    </r>
  </si>
  <si>
    <r>
      <rPr>
        <i/>
        <sz val="9"/>
        <rFont val="Arial"/>
        <family val="2"/>
      </rPr>
      <t xml:space="preserve">Provide, cut, bend and fix in position high yield
</t>
    </r>
    <r>
      <rPr>
        <i/>
        <sz val="9"/>
        <rFont val="Arial"/>
        <family val="2"/>
      </rPr>
      <t>reinforcement steel bar grade S-400(400mpa) to chambers with its drop</t>
    </r>
  </si>
  <si>
    <r>
      <rPr>
        <i/>
        <sz val="9"/>
        <rFont val="Arial"/>
        <family val="2"/>
      </rPr>
      <t>Reinforced concrete class C-25 to chambers ,with its drop</t>
    </r>
  </si>
  <si>
    <r>
      <rPr>
        <i/>
        <sz val="9"/>
        <rFont val="Arial"/>
        <family val="2"/>
      </rPr>
      <t xml:space="preserve">Apply two coats of plastering in (1:3) cement mortar to
</t>
    </r>
    <r>
      <rPr>
        <i/>
        <sz val="9"/>
        <rFont val="Arial"/>
        <family val="2"/>
      </rPr>
      <t>chamber wall and floor</t>
    </r>
  </si>
  <si>
    <r>
      <rPr>
        <b/>
        <i/>
        <sz val="11"/>
        <rFont val="Arial"/>
        <family val="2"/>
      </rPr>
      <t>Sub Total of Bill No. 2.3.2  Carried to Summary</t>
    </r>
  </si>
  <si>
    <r>
      <rPr>
        <b/>
        <i/>
        <sz val="10"/>
        <rFont val="Arial"/>
        <family val="2"/>
      </rPr>
      <t>Bill No. 3:  Construction, Supply and installation of  pipe lines and related works</t>
    </r>
  </si>
  <si>
    <r>
      <rPr>
        <b/>
        <i/>
        <sz val="10"/>
        <rFont val="Arial"/>
        <family val="2"/>
      </rPr>
      <t>Bill No. 3.1:    Transmision pipe line works</t>
    </r>
  </si>
  <si>
    <r>
      <rPr>
        <b/>
        <i/>
        <sz val="10"/>
        <rFont val="Arial"/>
        <family val="2"/>
      </rPr>
      <t>Bill No. 3.1.1:    Supply of  Transmision Pipe and Fitting</t>
    </r>
  </si>
  <si>
    <r>
      <rPr>
        <b/>
        <i/>
        <sz val="8"/>
        <rFont val="Arial"/>
        <family val="2"/>
      </rPr>
      <t>Supply of pipes and fittings for transmission main</t>
    </r>
  </si>
  <si>
    <r>
      <rPr>
        <i/>
        <sz val="9"/>
        <rFont val="Arial"/>
        <family val="2"/>
      </rPr>
      <t>Supply of HDPE pipe with its fittings and all necessary fittings, valves and cut pipes in accordance with ISO: 4427 or equivalent standard.</t>
    </r>
  </si>
  <si>
    <r>
      <rPr>
        <i/>
        <sz val="10"/>
        <rFont val="Arial"/>
        <family val="2"/>
      </rPr>
      <t>Transmission pipe, HDPE, PN6</t>
    </r>
  </si>
  <si>
    <r>
      <rPr>
        <i/>
        <sz val="8"/>
        <rFont val="Arial"/>
        <family val="2"/>
      </rPr>
      <t>1.1.1</t>
    </r>
  </si>
  <si>
    <r>
      <rPr>
        <i/>
        <sz val="9"/>
        <rFont val="Arial"/>
        <family val="2"/>
      </rPr>
      <t>OD 125 mm</t>
    </r>
  </si>
  <si>
    <r>
      <rPr>
        <i/>
        <sz val="8"/>
        <rFont val="Arial"/>
        <family val="2"/>
      </rPr>
      <t>1.1.2</t>
    </r>
  </si>
  <si>
    <r>
      <rPr>
        <i/>
        <sz val="9"/>
        <rFont val="Arial"/>
        <family val="2"/>
      </rPr>
      <t>OD 90 mm</t>
    </r>
  </si>
  <si>
    <r>
      <rPr>
        <i/>
        <sz val="10"/>
        <rFont val="Arial"/>
        <family val="2"/>
      </rPr>
      <t>Fittings for Air valves of PN 6, OD 125</t>
    </r>
  </si>
  <si>
    <r>
      <rPr>
        <i/>
        <sz val="9"/>
        <rFont val="Arial"/>
        <family val="2"/>
      </rPr>
      <t>Backing Ring, Cast Iron, PN 6</t>
    </r>
  </si>
  <si>
    <r>
      <rPr>
        <i/>
        <sz val="9"/>
        <rFont val="Arial"/>
        <family val="2"/>
      </rPr>
      <t>Butt Welded Equal Tee HDPE,PN 6</t>
    </r>
  </si>
  <si>
    <r>
      <rPr>
        <i/>
        <sz val="9"/>
        <rFont val="Arial"/>
        <family val="2"/>
      </rPr>
      <t>OD125/125mm</t>
    </r>
  </si>
  <si>
    <r>
      <rPr>
        <i/>
        <sz val="9"/>
        <rFont val="Arial"/>
        <family val="2"/>
      </rPr>
      <t xml:space="preserve">Double acting Flanged air release valve,
</t>
    </r>
    <r>
      <rPr>
        <i/>
        <sz val="9"/>
        <rFont val="Arial"/>
        <family val="2"/>
      </rPr>
      <t>Cast iron, PN 6</t>
    </r>
  </si>
  <si>
    <r>
      <rPr>
        <i/>
        <sz val="9"/>
        <rFont val="Arial"/>
        <family val="2"/>
      </rPr>
      <t>OD50mm</t>
    </r>
  </si>
  <si>
    <r>
      <rPr>
        <i/>
        <sz val="8"/>
        <rFont val="Arial"/>
        <family val="2"/>
      </rPr>
      <t>1.2.4</t>
    </r>
  </si>
  <si>
    <r>
      <rPr>
        <i/>
        <sz val="9"/>
        <rFont val="Arial"/>
        <family val="2"/>
      </rPr>
      <t>Flanged Gate Valve,cast iron, PN 6</t>
    </r>
  </si>
  <si>
    <r>
      <rPr>
        <i/>
        <sz val="8"/>
        <rFont val="Arial"/>
        <family val="2"/>
      </rPr>
      <t>1.2.5</t>
    </r>
  </si>
  <si>
    <r>
      <rPr>
        <i/>
        <sz val="9"/>
        <rFont val="Arial"/>
        <family val="2"/>
      </rPr>
      <t>Stub End Long Spigot, HDPE, PN 6</t>
    </r>
  </si>
  <si>
    <r>
      <rPr>
        <i/>
        <sz val="10"/>
        <rFont val="Arial"/>
        <family val="2"/>
      </rPr>
      <t>Fittings for Washout valves of PN 6, OD 125</t>
    </r>
  </si>
  <si>
    <r>
      <rPr>
        <i/>
        <sz val="9"/>
        <rFont val="Arial"/>
        <family val="2"/>
      </rPr>
      <t>OD 50mm</t>
    </r>
  </si>
  <si>
    <r>
      <rPr>
        <i/>
        <sz val="9"/>
        <rFont val="Arial"/>
        <family val="2"/>
      </rPr>
      <t>OD125/50mm</t>
    </r>
  </si>
  <si>
    <r>
      <rPr>
        <i/>
        <sz val="8"/>
        <rFont val="Arial"/>
        <family val="2"/>
      </rPr>
      <t>1.3.3</t>
    </r>
  </si>
  <si>
    <r>
      <rPr>
        <i/>
        <sz val="9"/>
        <rFont val="Arial"/>
        <family val="2"/>
      </rPr>
      <t>Dismantiling joint, cast iron, PN 6</t>
    </r>
  </si>
  <si>
    <r>
      <rPr>
        <i/>
        <sz val="8"/>
        <rFont val="Arial"/>
        <family val="2"/>
      </rPr>
      <t>1.3.4</t>
    </r>
  </si>
  <si>
    <r>
      <rPr>
        <i/>
        <sz val="8"/>
        <rFont val="Arial"/>
        <family val="2"/>
      </rPr>
      <t>1.3.5</t>
    </r>
  </si>
  <si>
    <r>
      <rPr>
        <i/>
        <sz val="9"/>
        <rFont val="Arial"/>
        <family val="2"/>
      </rPr>
      <t>OD125mm</t>
    </r>
  </si>
  <si>
    <r>
      <rPr>
        <i/>
        <sz val="10"/>
        <rFont val="Arial"/>
        <family val="2"/>
      </rPr>
      <t>Fittings for Transmission Line PN 6, OD 125</t>
    </r>
  </si>
  <si>
    <r>
      <rPr>
        <i/>
        <sz val="8"/>
        <rFont val="Arial"/>
        <family val="2"/>
      </rPr>
      <t>1.4.1</t>
    </r>
  </si>
  <si>
    <r>
      <rPr>
        <i/>
        <sz val="9"/>
        <rFont val="Arial"/>
        <family val="2"/>
      </rPr>
      <t>Compression Elbow 45° bend, HDPE, PN 6</t>
    </r>
  </si>
  <si>
    <r>
      <rPr>
        <i/>
        <sz val="8"/>
        <rFont val="Arial"/>
        <family val="2"/>
      </rPr>
      <t>1.4.2</t>
    </r>
  </si>
  <si>
    <r>
      <rPr>
        <i/>
        <sz val="9"/>
        <rFont val="Arial"/>
        <family val="2"/>
      </rPr>
      <t>Compression Elbow 90° bend, HDPE, PN 6</t>
    </r>
  </si>
  <si>
    <r>
      <rPr>
        <i/>
        <sz val="8"/>
        <rFont val="Arial"/>
        <family val="2"/>
      </rPr>
      <t>1.4.3</t>
    </r>
  </si>
  <si>
    <r>
      <rPr>
        <i/>
        <sz val="9"/>
        <rFont val="Arial"/>
        <family val="2"/>
      </rPr>
      <t>Stub End-Long Collar, PN 6</t>
    </r>
  </si>
  <si>
    <r>
      <rPr>
        <i/>
        <sz val="8"/>
        <rFont val="Arial"/>
        <family val="2"/>
      </rPr>
      <t>1.4.4</t>
    </r>
  </si>
  <si>
    <r>
      <rPr>
        <i/>
        <sz val="9"/>
        <rFont val="Arial"/>
        <family val="2"/>
      </rPr>
      <t>Ductile iron Backing ring, PN 6</t>
    </r>
  </si>
  <si>
    <r>
      <rPr>
        <i/>
        <sz val="9"/>
        <rFont val="Arial"/>
        <family val="2"/>
      </rPr>
      <t>OD 100 mm</t>
    </r>
  </si>
  <si>
    <r>
      <rPr>
        <i/>
        <sz val="9"/>
        <rFont val="Arial"/>
        <family val="2"/>
      </rPr>
      <t>OD 80 mm</t>
    </r>
  </si>
  <si>
    <r>
      <rPr>
        <i/>
        <sz val="8"/>
        <rFont val="Arial"/>
        <family val="2"/>
      </rPr>
      <t>1.4.5</t>
    </r>
  </si>
  <si>
    <r>
      <rPr>
        <i/>
        <sz val="9"/>
        <rFont val="Arial"/>
        <family val="2"/>
      </rPr>
      <t xml:space="preserve">Inter connection of existing Seven ROTO water tanks with necessary pipes and fittings(Tee,
</t>
    </r>
    <r>
      <rPr>
        <i/>
        <sz val="9"/>
        <rFont val="Arial"/>
        <family val="2"/>
      </rPr>
      <t>Elbows and Gate valves etc...)</t>
    </r>
  </si>
  <si>
    <r>
      <rPr>
        <b/>
        <i/>
        <sz val="11"/>
        <rFont val="Arial"/>
        <family val="2"/>
      </rPr>
      <t>Sub Total of Bill No. 3.1.1  Carried to Summary</t>
    </r>
  </si>
  <si>
    <r>
      <rPr>
        <b/>
        <i/>
        <sz val="10"/>
        <rFont val="Arial"/>
        <family val="2"/>
      </rPr>
      <t>Bill No. 3:  Construction, Supply and installation of pipe lines and related works</t>
    </r>
  </si>
  <si>
    <r>
      <rPr>
        <b/>
        <i/>
        <sz val="10"/>
        <rFont val="Arial"/>
        <family val="2"/>
      </rPr>
      <t>Bill No. 3.1:   Transmision pipe line works</t>
    </r>
  </si>
  <si>
    <r>
      <rPr>
        <b/>
        <i/>
        <sz val="10"/>
        <rFont val="Arial"/>
        <family val="2"/>
      </rPr>
      <t>Bill No. 3.1.2:    Earth works, pipe laying, installation and miscellaneous</t>
    </r>
  </si>
  <si>
    <r>
      <rPr>
        <i/>
        <sz val="10"/>
        <rFont val="Arial"/>
        <family val="2"/>
      </rPr>
      <t>Site clearance</t>
    </r>
  </si>
  <si>
    <r>
      <rPr>
        <i/>
        <sz val="10"/>
        <rFont val="Arial"/>
        <family val="2"/>
      </rPr>
      <t>Excavation and backfilling</t>
    </r>
  </si>
  <si>
    <r>
      <rPr>
        <i/>
        <sz val="9"/>
        <rFont val="Arial"/>
        <family val="2"/>
      </rPr>
      <t xml:space="preserve">Trench excavation in normal ground material for
</t>
    </r>
    <r>
      <rPr>
        <i/>
        <sz val="9"/>
        <rFont val="Arial"/>
        <family val="2"/>
      </rPr>
      <t>(125 and 90 mm ) OD HDPE pipe including top soil.</t>
    </r>
  </si>
  <si>
    <r>
      <rPr>
        <i/>
        <sz val="9"/>
        <rFont val="Arial"/>
        <family val="2"/>
      </rPr>
      <t>Extra over items for excavation in soft rock material.</t>
    </r>
  </si>
  <si>
    <r>
      <rPr>
        <i/>
        <sz val="9"/>
        <rFont val="Arial"/>
        <family val="2"/>
      </rPr>
      <t>Extra over items for excavation in hard rock material.</t>
    </r>
  </si>
  <si>
    <r>
      <rPr>
        <i/>
        <sz val="8"/>
        <rFont val="Arial"/>
        <family val="2"/>
      </rPr>
      <t>Supply, fill and  compact selected pipe bedding material (from a distance not exceeding 20Km) and compact on bottom of pipe trench as directed by the engineer.</t>
    </r>
  </si>
  <si>
    <r>
      <rPr>
        <i/>
        <sz val="9"/>
        <rFont val="Arial"/>
        <family val="2"/>
      </rPr>
      <t>Backfill with native excavated material  around pipe zone and compact in successive layer as directed by the engineer.</t>
    </r>
  </si>
  <si>
    <r>
      <rPr>
        <i/>
        <sz val="8"/>
        <rFont val="Arial"/>
        <family val="2"/>
      </rPr>
      <t>1.2.6</t>
    </r>
  </si>
  <si>
    <r>
      <rPr>
        <i/>
        <sz val="9"/>
        <rFont val="Arial"/>
        <family val="2"/>
      </rPr>
      <t>Backfill pipe trenches above the pipe zone under untravelled surfaces with compacted native backfill</t>
    </r>
  </si>
  <si>
    <r>
      <rPr>
        <i/>
        <sz val="8"/>
        <rFont val="Arial"/>
        <family val="2"/>
      </rPr>
      <t>1.2.7</t>
    </r>
  </si>
  <si>
    <r>
      <rPr>
        <i/>
        <sz val="9"/>
        <rFont val="Arial"/>
        <family val="2"/>
      </rPr>
      <t>Disposal of excess excavated material to authorised landfill site. The land fill site is expected to be identified by the contractor and any cost related to it which might be requested at the dumping sites by other authorized parties shall be at the expense of the contractor regardless of the location and the hauling distance)</t>
    </r>
  </si>
  <si>
    <r>
      <rPr>
        <i/>
        <sz val="10"/>
        <rFont val="Arial"/>
        <family val="2"/>
      </rPr>
      <t xml:space="preserve">Laying of  </t>
    </r>
    <r>
      <rPr>
        <i/>
        <sz val="10"/>
        <rFont val="Times New Roman"/>
        <family val="1"/>
      </rPr>
      <t>HDPE , OD  (125mm )  PN6 with all necessary fittings including cut pipes</t>
    </r>
  </si>
  <si>
    <r>
      <rPr>
        <i/>
        <sz val="10"/>
        <rFont val="Arial"/>
        <family val="2"/>
      </rPr>
      <t xml:space="preserve">Laying of  </t>
    </r>
    <r>
      <rPr>
        <i/>
        <sz val="10"/>
        <rFont val="Times New Roman"/>
        <family val="1"/>
      </rPr>
      <t xml:space="preserve">HDPE , OD  (90mm ) PN6 with all necessary
</t>
    </r>
    <r>
      <rPr>
        <i/>
        <sz val="10"/>
        <rFont val="Times New Roman"/>
        <family val="1"/>
      </rPr>
      <t>fittings including cut pipes</t>
    </r>
  </si>
  <si>
    <r>
      <rPr>
        <i/>
        <sz val="10"/>
        <rFont val="Arial"/>
        <family val="2"/>
      </rPr>
      <t>Miscellaneous</t>
    </r>
  </si>
  <si>
    <r>
      <rPr>
        <b/>
        <i/>
        <sz val="11"/>
        <rFont val="Arial"/>
        <family val="2"/>
      </rPr>
      <t>Sub Total of Bill No. 3.1.2  Carried to Summary</t>
    </r>
  </si>
  <si>
    <r>
      <rPr>
        <b/>
        <i/>
        <sz val="10"/>
        <rFont val="Arial"/>
        <family val="2"/>
      </rPr>
      <t>Bill No. 3.2:    Distribution Pipe line Works</t>
    </r>
  </si>
  <si>
    <r>
      <rPr>
        <b/>
        <i/>
        <sz val="10"/>
        <rFont val="Arial"/>
        <family val="2"/>
      </rPr>
      <t>Bill No. 3.2.1:     Supply of distribution pipes and fittings</t>
    </r>
  </si>
  <si>
    <r>
      <rPr>
        <b/>
        <i/>
        <sz val="8"/>
        <rFont val="Arial"/>
        <family val="2"/>
      </rPr>
      <t xml:space="preserve">Supply of pipes and fittings for distribution main (OD from
</t>
    </r>
    <r>
      <rPr>
        <b/>
        <i/>
        <sz val="8"/>
        <rFont val="Arial"/>
        <family val="2"/>
      </rPr>
      <t>125-75mm)</t>
    </r>
  </si>
  <si>
    <r>
      <rPr>
        <i/>
        <sz val="10"/>
        <rFont val="Arial"/>
        <family val="2"/>
      </rPr>
      <t>Supply of pipes</t>
    </r>
  </si>
  <si>
    <r>
      <rPr>
        <i/>
        <sz val="10"/>
        <rFont val="Arial"/>
        <family val="2"/>
      </rPr>
      <t>Distribution pipe line, HDPE, PN6</t>
    </r>
  </si>
  <si>
    <r>
      <rPr>
        <i/>
        <sz val="8"/>
        <rFont val="Arial"/>
        <family val="2"/>
      </rPr>
      <t>1.1.3</t>
    </r>
  </si>
  <si>
    <r>
      <rPr>
        <i/>
        <sz val="9"/>
        <rFont val="Arial"/>
        <family val="2"/>
      </rPr>
      <t>OD 75 mm</t>
    </r>
  </si>
  <si>
    <r>
      <rPr>
        <i/>
        <sz val="10"/>
        <rFont val="Arial"/>
        <family val="2"/>
      </rPr>
      <t>Distribution Fitting, HDPE, PN 6</t>
    </r>
  </si>
  <si>
    <r>
      <rPr>
        <i/>
        <sz val="9"/>
        <rFont val="Arial"/>
        <family val="2"/>
      </rPr>
      <t>Butt Welded Reduced Tee, HDPE ,PN 6 OD 125/90/125 mm</t>
    </r>
  </si>
  <si>
    <r>
      <rPr>
        <i/>
        <sz val="9"/>
        <rFont val="Arial"/>
        <family val="2"/>
      </rPr>
      <t>Butt Fussion Reducer, HDPE, PN 6</t>
    </r>
  </si>
  <si>
    <r>
      <rPr>
        <i/>
        <sz val="9"/>
        <rFont val="Arial"/>
        <family val="2"/>
      </rPr>
      <t>OD 125/90 mm</t>
    </r>
  </si>
  <si>
    <r>
      <rPr>
        <i/>
        <sz val="9"/>
        <rFont val="Arial"/>
        <family val="2"/>
      </rPr>
      <t>OD 125/75 mm</t>
    </r>
  </si>
  <si>
    <r>
      <rPr>
        <i/>
        <sz val="9"/>
        <rFont val="Arial"/>
        <family val="2"/>
      </rPr>
      <t>OD 90/75 mm</t>
    </r>
  </si>
  <si>
    <r>
      <rPr>
        <i/>
        <sz val="9"/>
        <rFont val="Arial"/>
        <family val="2"/>
      </rPr>
      <t>OD 75/32 mm</t>
    </r>
  </si>
  <si>
    <r>
      <rPr>
        <i/>
        <sz val="9"/>
        <rFont val="Arial"/>
        <family val="2"/>
      </rPr>
      <t>Butt Weld Equal Tee, HDPE ,PN 6</t>
    </r>
  </si>
  <si>
    <r>
      <rPr>
        <i/>
        <sz val="9"/>
        <rFont val="Arial"/>
        <family val="2"/>
      </rPr>
      <t>OD 125/125/125 mm</t>
    </r>
  </si>
  <si>
    <r>
      <rPr>
        <i/>
        <sz val="9"/>
        <rFont val="Arial"/>
        <family val="2"/>
      </rPr>
      <t>Dismantling Joint DCI, PN 6</t>
    </r>
  </si>
  <si>
    <r>
      <rPr>
        <i/>
        <sz val="9"/>
        <rFont val="Arial"/>
        <family val="2"/>
      </rPr>
      <t>Flanged Gate Valve, PN 6</t>
    </r>
  </si>
  <si>
    <r>
      <rPr>
        <i/>
        <sz val="8"/>
        <rFont val="Arial"/>
        <family val="2"/>
      </rPr>
      <t>1.2.8</t>
    </r>
  </si>
  <si>
    <r>
      <rPr>
        <b/>
        <i/>
        <sz val="11"/>
        <rFont val="Arial"/>
        <family val="2"/>
      </rPr>
      <t>Sub Total of Bill No. 3.2.1  Carried to Summary</t>
    </r>
  </si>
  <si>
    <r>
      <rPr>
        <b/>
        <i/>
        <sz val="10"/>
        <rFont val="Arial"/>
        <family val="2"/>
      </rPr>
      <t>Bill No. 3.2.2      Earth works, pipe laying, installation and miscellaneous</t>
    </r>
  </si>
  <si>
    <r>
      <rPr>
        <b/>
        <i/>
        <sz val="9"/>
        <rFont val="Arial"/>
        <family val="2"/>
      </rPr>
      <t>Laying and inistallation of  HDPE pipe, with size ranging for OD 75mm-125mm  and jointing all the necessary fittings (bends,  tee, valves, dismantling pieces, reducer etc)including cut pipes, specials and valves complete</t>
    </r>
  </si>
  <si>
    <r>
      <rPr>
        <i/>
        <sz val="10"/>
        <rFont val="Arial"/>
        <family val="2"/>
      </rPr>
      <t>Site Clearance</t>
    </r>
  </si>
  <si>
    <r>
      <rPr>
        <i/>
        <sz val="10"/>
        <rFont val="Arial"/>
        <family val="2"/>
      </rPr>
      <t xml:space="preserve">Site clearance as specified for pipelines up to 3m width
</t>
    </r>
    <r>
      <rPr>
        <i/>
        <sz val="10"/>
        <rFont val="Arial"/>
        <family val="2"/>
      </rPr>
      <t>where instructed</t>
    </r>
  </si>
  <si>
    <r>
      <rPr>
        <i/>
        <sz val="10"/>
        <rFont val="Arial"/>
        <family val="2"/>
      </rPr>
      <t>Excavation and Back filling</t>
    </r>
  </si>
  <si>
    <r>
      <rPr>
        <i/>
        <sz val="9"/>
        <rFont val="Arial"/>
        <family val="2"/>
      </rPr>
      <t>1.2.1</t>
    </r>
  </si>
  <si>
    <r>
      <rPr>
        <i/>
        <sz val="10"/>
        <rFont val="Arial"/>
        <family val="2"/>
      </rPr>
      <t xml:space="preserve">Trench excavation in normal ground material for
</t>
    </r>
    <r>
      <rPr>
        <i/>
        <sz val="10"/>
        <rFont val="Arial"/>
        <family val="2"/>
      </rPr>
      <t>(HDPE 75mm-125mm) Diameter including top soil</t>
    </r>
  </si>
  <si>
    <r>
      <rPr>
        <i/>
        <sz val="9"/>
        <rFont val="Arial"/>
        <family val="2"/>
      </rPr>
      <t>Depth upto 1.2m</t>
    </r>
  </si>
  <si>
    <r>
      <rPr>
        <i/>
        <sz val="9"/>
        <rFont val="Arial"/>
        <family val="2"/>
      </rPr>
      <t>Extra over items for excavation in Soft Rock material.</t>
    </r>
  </si>
  <si>
    <r>
      <rPr>
        <i/>
        <sz val="9"/>
        <rFont val="Arial"/>
        <family val="2"/>
      </rPr>
      <t>Extra over items for excavation in Hard Rock material.</t>
    </r>
  </si>
  <si>
    <r>
      <rPr>
        <i/>
        <sz val="9"/>
        <rFont val="Arial"/>
        <family val="2"/>
      </rPr>
      <t>1.2.2</t>
    </r>
  </si>
  <si>
    <r>
      <rPr>
        <i/>
        <sz val="9"/>
        <rFont val="Arial"/>
        <family val="2"/>
      </rPr>
      <t>Supply,fill and  compact selected pipe bedding material (from a distance not exceeding 20Km) and compact on bottom of pipe trench as directed by the engineer.</t>
    </r>
  </si>
  <si>
    <r>
      <rPr>
        <i/>
        <sz val="9"/>
        <rFont val="Arial"/>
        <family val="2"/>
      </rPr>
      <t>1.2.3</t>
    </r>
  </si>
  <si>
    <r>
      <rPr>
        <i/>
        <sz val="8"/>
        <rFont val="Arial"/>
        <family val="2"/>
      </rPr>
      <t xml:space="preserve">Backfill with native excavated material  around pipe zone and
</t>
    </r>
    <r>
      <rPr>
        <i/>
        <sz val="8"/>
        <rFont val="Arial"/>
        <family val="2"/>
      </rPr>
      <t>compact in succssive layer as directed by the engineer.</t>
    </r>
  </si>
  <si>
    <r>
      <rPr>
        <i/>
        <sz val="9"/>
        <rFont val="Arial"/>
        <family val="2"/>
      </rPr>
      <t>1.2.4</t>
    </r>
  </si>
  <si>
    <r>
      <rPr>
        <i/>
        <sz val="9"/>
        <rFont val="Arial"/>
        <family val="2"/>
      </rPr>
      <t xml:space="preserve">Backfill pipe trenches above the pipe zone under untravelled
</t>
    </r>
    <r>
      <rPr>
        <i/>
        <sz val="9"/>
        <rFont val="Arial"/>
        <family val="2"/>
      </rPr>
      <t>surfaces with compacted native backfill</t>
    </r>
  </si>
  <si>
    <r>
      <rPr>
        <i/>
        <sz val="9"/>
        <rFont val="Arial"/>
        <family val="2"/>
      </rPr>
      <t>1.2.5</t>
    </r>
  </si>
  <si>
    <r>
      <rPr>
        <i/>
        <sz val="9"/>
        <rFont val="Arial"/>
        <family val="2"/>
      </rPr>
      <t xml:space="preserve">Disposal of excess excavated material to authorised landfill site. The land fill site is expected to be identified by the contractor and any cost related to it which might be requested at the dumping sites by other authorized parties shall be at the expense of the contractor regardless of the
</t>
    </r>
    <r>
      <rPr>
        <i/>
        <sz val="9"/>
        <rFont val="Arial"/>
        <family val="2"/>
      </rPr>
      <t>location and the hauling distance)</t>
    </r>
  </si>
  <si>
    <r>
      <rPr>
        <i/>
        <sz val="10"/>
        <rFont val="Arial"/>
        <family val="2"/>
      </rPr>
      <t xml:space="preserve">Laying of HDPE, DN ranges from 75mm-125mm with all
</t>
    </r>
    <r>
      <rPr>
        <i/>
        <sz val="10"/>
        <rFont val="Arial"/>
        <family val="2"/>
      </rPr>
      <t>necessary fittings including cut pipes</t>
    </r>
  </si>
  <si>
    <r>
      <rPr>
        <i/>
        <sz val="9"/>
        <rFont val="Arial"/>
        <family val="2"/>
      </rPr>
      <t>1.4.1</t>
    </r>
  </si>
  <si>
    <r>
      <rPr>
        <i/>
        <sz val="9"/>
        <rFont val="Arial"/>
        <family val="2"/>
      </rPr>
      <t xml:space="preserve">Pressure testing of HDPE pipe and joints. Price shall include all the necessary fittings, pumps, equipment, temporary power supply, Pipeline testing for leaks and commissioning for the whole work, including all necessary works such as transportation and cost of water, pipe filling, disposing of used water and temporary thrust restraint, shall be conducted as per the specification and engineer's
</t>
    </r>
    <r>
      <rPr>
        <i/>
        <sz val="9"/>
        <rFont val="Arial"/>
        <family val="2"/>
      </rPr>
      <t>instruction</t>
    </r>
  </si>
  <si>
    <r>
      <rPr>
        <i/>
        <sz val="9"/>
        <rFont val="Arial"/>
        <family val="2"/>
      </rPr>
      <t>1.4.2</t>
    </r>
  </si>
  <si>
    <r>
      <rPr>
        <i/>
        <sz val="9"/>
        <rFont val="Arial"/>
        <family val="2"/>
      </rPr>
      <t xml:space="preserve">Disinfection of pipe lines: flushing with clear water, filling with water containing 0.15 g/l calcium hypochlorite, left for
</t>
    </r>
    <r>
      <rPr>
        <i/>
        <sz val="9"/>
        <rFont val="Arial"/>
        <family val="2"/>
      </rPr>
      <t xml:space="preserve">24  hours. This includes supply of all necessary equipment,
</t>
    </r>
    <r>
      <rPr>
        <i/>
        <sz val="9"/>
        <rFont val="Arial"/>
        <family val="2"/>
      </rPr>
      <t>chemical and water, as well as under taking the required tests.</t>
    </r>
  </si>
  <si>
    <r>
      <rPr>
        <b/>
        <i/>
        <sz val="11"/>
        <rFont val="Arial"/>
        <family val="2"/>
      </rPr>
      <t>Sub Total of Bill No. 3.2.2  Carried to Summary</t>
    </r>
  </si>
  <si>
    <r>
      <rPr>
        <b/>
        <i/>
        <sz val="10"/>
        <rFont val="Arial"/>
        <family val="2"/>
      </rPr>
      <t>Bill No. 4:  Supply and Installation of Electro-Mechanical Equipments</t>
    </r>
  </si>
  <si>
    <r>
      <rPr>
        <b/>
        <i/>
        <sz val="10"/>
        <rFont val="Arial"/>
        <family val="2"/>
      </rPr>
      <t>Bill No. 4.1:   Borehole Pumping Station</t>
    </r>
  </si>
  <si>
    <r>
      <rPr>
        <b/>
        <i/>
        <sz val="8"/>
        <rFont val="Arial"/>
        <family val="2"/>
      </rPr>
      <t>Qty.</t>
    </r>
  </si>
  <si>
    <r>
      <rPr>
        <b/>
        <i/>
        <sz val="8"/>
        <rFont val="Arial"/>
        <family val="2"/>
      </rPr>
      <t>Supply Unit Rate (ETB)</t>
    </r>
  </si>
  <si>
    <r>
      <rPr>
        <b/>
        <i/>
        <sz val="8"/>
        <rFont val="Arial"/>
        <family val="2"/>
      </rPr>
      <t>Supply Total price (ETB)</t>
    </r>
  </si>
  <si>
    <r>
      <rPr>
        <b/>
        <i/>
        <sz val="8"/>
        <rFont val="Arial"/>
        <family val="2"/>
      </rPr>
      <t>Installation Total Price (ETB)</t>
    </r>
  </si>
  <si>
    <r>
      <rPr>
        <b/>
        <i/>
        <sz val="8"/>
        <rFont val="Arial"/>
        <family val="2"/>
      </rPr>
      <t>Total Price (ETB)</t>
    </r>
  </si>
  <si>
    <r>
      <rPr>
        <i/>
        <sz val="9"/>
        <rFont val="Arial"/>
        <family val="2"/>
      </rPr>
      <t>Electric motor driven submersible pump (designed for impedance/ autotransformer/ soft  starting system) with discharge, Q = 10l/s, head, H = 158m complete with level electrodes, voulcanizing kits, cable ties and all accessories that can be installed in 8” casing (Pump position = 190m) as per the specification</t>
    </r>
  </si>
  <si>
    <r>
      <rPr>
        <i/>
        <sz val="8"/>
        <rFont val="Arial"/>
        <family val="2"/>
      </rPr>
      <t>Set</t>
    </r>
  </si>
  <si>
    <r>
      <rPr>
        <i/>
        <sz val="9"/>
        <rFont val="Arial"/>
        <family val="2"/>
      </rPr>
      <t xml:space="preserve">GS heavy duty (Class C) threaded riser pipe DN80 with one side reduced/enlarged to suit pump discharge connection,                 L
</t>
    </r>
    <r>
      <rPr>
        <i/>
        <sz val="9"/>
        <rFont val="Arial"/>
        <family val="2"/>
      </rPr>
      <t>= 1000mm</t>
    </r>
  </si>
  <si>
    <r>
      <rPr>
        <i/>
        <sz val="8"/>
        <rFont val="Arial"/>
        <family val="2"/>
      </rPr>
      <t>Pcs</t>
    </r>
  </si>
  <si>
    <r>
      <rPr>
        <i/>
        <sz val="9"/>
        <rFont val="Arial"/>
        <family val="2"/>
      </rPr>
      <t xml:space="preserve">GS heavy duty (Class C) threaded
</t>
    </r>
    <r>
      <rPr>
        <i/>
        <sz val="9"/>
        <rFont val="Arial"/>
        <family val="2"/>
      </rPr>
      <t>riser pipe DN80,                L = 6000mm</t>
    </r>
  </si>
  <si>
    <r>
      <rPr>
        <i/>
        <sz val="9"/>
        <rFont val="Arial"/>
        <family val="2"/>
      </rPr>
      <t xml:space="preserve">GS DN200, PN16 well head (support plate) welded with DN80 GS heavy duty (Class C) threaded riser piece pipe on the inside &amp; DN80, PN16 flanged piece pipe on the outside,
</t>
    </r>
    <r>
      <rPr>
        <i/>
        <sz val="9"/>
        <rFont val="Arial"/>
        <family val="2"/>
      </rPr>
      <t>L= 1000mm</t>
    </r>
  </si>
  <si>
    <r>
      <rPr>
        <i/>
        <sz val="9"/>
        <rFont val="Arial"/>
        <family val="2"/>
      </rPr>
      <t>GS counter flange DN200, PN16</t>
    </r>
  </si>
  <si>
    <r>
      <rPr>
        <i/>
        <sz val="9"/>
        <rFont val="Arial"/>
        <family val="2"/>
      </rPr>
      <t xml:space="preserve">GS d/f 90° bend DN80, PN16 with
</t>
    </r>
    <r>
      <rPr>
        <i/>
        <sz val="9"/>
        <rFont val="Arial"/>
        <family val="2"/>
      </rPr>
      <t>DN50 flanged connection for air valve</t>
    </r>
  </si>
  <si>
    <r>
      <rPr>
        <i/>
        <sz val="9"/>
        <rFont val="Arial"/>
        <family val="2"/>
      </rPr>
      <t xml:space="preserve">Flanged air release valve DN50,
</t>
    </r>
    <r>
      <rPr>
        <i/>
        <sz val="9"/>
        <rFont val="Arial"/>
        <family val="2"/>
      </rPr>
      <t>PN16 with isolating gate valve</t>
    </r>
  </si>
  <si>
    <r>
      <rPr>
        <i/>
        <sz val="9"/>
        <rFont val="Arial"/>
        <family val="2"/>
      </rPr>
      <t xml:space="preserve">Double flanged GS pipe DN80,
</t>
    </r>
    <r>
      <rPr>
        <i/>
        <sz val="9"/>
        <rFont val="Arial"/>
        <family val="2"/>
      </rPr>
      <t>PN16,  L= 2450mm</t>
    </r>
  </si>
  <si>
    <r>
      <rPr>
        <i/>
        <sz val="9"/>
        <rFont val="Arial"/>
        <family val="2"/>
      </rPr>
      <t xml:space="preserve">Double flanged expansion joint
</t>
    </r>
    <r>
      <rPr>
        <i/>
        <sz val="9"/>
        <rFont val="Arial"/>
        <family val="2"/>
      </rPr>
      <t>DN80, PN16</t>
    </r>
  </si>
  <si>
    <r>
      <rPr>
        <i/>
        <sz val="9"/>
        <rFont val="Arial"/>
        <family val="2"/>
      </rPr>
      <t xml:space="preserve">GS d/f pipe with puddle DN80,
</t>
    </r>
    <r>
      <rPr>
        <i/>
        <sz val="9"/>
        <rFont val="Arial"/>
        <family val="2"/>
      </rPr>
      <t>PN16, L = 700mm</t>
    </r>
  </si>
  <si>
    <r>
      <rPr>
        <i/>
        <sz val="9"/>
        <rFont val="Arial"/>
        <family val="2"/>
      </rPr>
      <t>Flanged water meter DN80, PN16</t>
    </r>
  </si>
  <si>
    <r>
      <rPr>
        <i/>
        <sz val="9"/>
        <rFont val="Arial"/>
        <family val="2"/>
      </rPr>
      <t>Tied flanged adaptor DN80, PN16</t>
    </r>
  </si>
  <si>
    <r>
      <rPr>
        <i/>
        <sz val="9"/>
        <rFont val="Arial"/>
        <family val="2"/>
      </rPr>
      <t>Double flanged GS pipe DN80, PN16 with welded connection for pressure gauge and pressure switch, L= 2300mm</t>
    </r>
  </si>
  <si>
    <r>
      <rPr>
        <i/>
        <sz val="9"/>
        <rFont val="Arial"/>
        <family val="2"/>
      </rPr>
      <t xml:space="preserve">Pressure gauge with pressure
</t>
    </r>
    <r>
      <rPr>
        <i/>
        <sz val="9"/>
        <rFont val="Arial"/>
        <family val="2"/>
      </rPr>
      <t>switch and stop cock (0-16bar)</t>
    </r>
  </si>
  <si>
    <r>
      <rPr>
        <i/>
        <sz val="9"/>
        <rFont val="Arial"/>
        <family val="2"/>
      </rPr>
      <t xml:space="preserve">Double flanged check valve
</t>
    </r>
    <r>
      <rPr>
        <i/>
        <sz val="9"/>
        <rFont val="Arial"/>
        <family val="2"/>
      </rPr>
      <t>DN80, PN16</t>
    </r>
  </si>
  <si>
    <r>
      <rPr>
        <i/>
        <sz val="9"/>
        <rFont val="Arial"/>
        <family val="2"/>
      </rPr>
      <t xml:space="preserve">Double flanged GS pipe DN80, PN16 with welded connection for
</t>
    </r>
    <r>
      <rPr>
        <i/>
        <sz val="9"/>
        <rFont val="Arial"/>
        <family val="2"/>
      </rPr>
      <t>water tap, L= 600mm</t>
    </r>
  </si>
  <si>
    <r>
      <rPr>
        <i/>
        <sz val="9"/>
        <rFont val="Arial"/>
        <family val="2"/>
      </rPr>
      <t>Water tap with all accessories</t>
    </r>
  </si>
  <si>
    <r>
      <rPr>
        <i/>
        <sz val="8"/>
        <rFont val="Arial"/>
        <family val="2"/>
      </rPr>
      <t>Ls</t>
    </r>
  </si>
  <si>
    <r>
      <rPr>
        <i/>
        <sz val="9"/>
        <rFont val="Arial"/>
        <family val="2"/>
      </rPr>
      <t>Flanged gate valve DN80, PN16</t>
    </r>
  </si>
  <si>
    <r>
      <rPr>
        <i/>
        <sz val="9"/>
        <rFont val="Arial"/>
        <family val="2"/>
      </rPr>
      <t xml:space="preserve">GS double flanged 90° bend
</t>
    </r>
    <r>
      <rPr>
        <i/>
        <sz val="9"/>
        <rFont val="Arial"/>
        <family val="2"/>
      </rPr>
      <t>DN80, PN16</t>
    </r>
  </si>
  <si>
    <r>
      <rPr>
        <i/>
        <sz val="9"/>
        <rFont val="Arial"/>
        <family val="2"/>
      </rPr>
      <t xml:space="preserve">Double flanged GS pipe DN80,
</t>
    </r>
    <r>
      <rPr>
        <i/>
        <sz val="9"/>
        <rFont val="Arial"/>
        <family val="2"/>
      </rPr>
      <t>PN16, L= 1500mm</t>
    </r>
  </si>
  <si>
    <r>
      <rPr>
        <i/>
        <sz val="9"/>
        <rFont val="Arial"/>
        <family val="2"/>
      </rPr>
      <t xml:space="preserve">DCI double flanged 90° bend
</t>
    </r>
    <r>
      <rPr>
        <i/>
        <sz val="9"/>
        <rFont val="Arial"/>
        <family val="2"/>
      </rPr>
      <t>DN80, PN16</t>
    </r>
  </si>
  <si>
    <r>
      <rPr>
        <i/>
        <sz val="9"/>
        <rFont val="Arial"/>
        <family val="2"/>
      </rPr>
      <t xml:space="preserve">Flanged DCI reducer DN100/80,
</t>
    </r>
    <r>
      <rPr>
        <i/>
        <sz val="9"/>
        <rFont val="Arial"/>
        <family val="2"/>
      </rPr>
      <t>PN16</t>
    </r>
  </si>
  <si>
    <r>
      <rPr>
        <i/>
        <sz val="9"/>
        <rFont val="Arial"/>
        <family val="2"/>
      </rPr>
      <t xml:space="preserve">Steel pipe support with pipe clamp to be fixed to the floor with bolts
</t>
    </r>
    <r>
      <rPr>
        <i/>
        <sz val="9"/>
        <rFont val="Arial"/>
        <family val="2"/>
      </rPr>
      <t>and nuts</t>
    </r>
  </si>
  <si>
    <r>
      <rPr>
        <i/>
        <sz val="9"/>
        <rFont val="Arial"/>
        <family val="2"/>
      </rPr>
      <t xml:space="preserve">DN80 Pipe clamps with bolts and
</t>
    </r>
    <r>
      <rPr>
        <i/>
        <sz val="9"/>
        <rFont val="Arial"/>
        <family val="2"/>
      </rPr>
      <t>nuts</t>
    </r>
  </si>
  <si>
    <r>
      <rPr>
        <i/>
        <sz val="9"/>
        <rFont val="Arial"/>
        <family val="2"/>
      </rPr>
      <t xml:space="preserve">Power supply, starter and control switchgear assembly complete with all protection and control system, etc. including all protection relays, metering, indicating, surge diverters, contactors etc. as per the
</t>
    </r>
    <r>
      <rPr>
        <i/>
        <sz val="9"/>
        <rFont val="Arial"/>
        <family val="2"/>
      </rPr>
      <t>specification.</t>
    </r>
  </si>
  <si>
    <r>
      <rPr>
        <i/>
        <sz val="9"/>
        <rFont val="Arial"/>
        <family val="2"/>
      </rPr>
      <t xml:space="preserve">Submersible power cable from the ground level cable junction box to the pump motor,                 4 x
</t>
    </r>
    <r>
      <rPr>
        <i/>
        <sz val="9"/>
        <rFont val="Arial"/>
        <family val="2"/>
      </rPr>
      <t xml:space="preserve">95mm </t>
    </r>
    <r>
      <rPr>
        <i/>
        <vertAlign val="superscript"/>
        <sz val="9"/>
        <rFont val="Arial"/>
        <family val="2"/>
      </rPr>
      <t>2</t>
    </r>
    <r>
      <rPr>
        <i/>
        <sz val="9"/>
        <rFont val="Arial"/>
        <family val="2"/>
      </rPr>
      <t xml:space="preserve">  (0.6/1kv grade)</t>
    </r>
  </si>
  <si>
    <r>
      <rPr>
        <i/>
        <sz val="9"/>
        <rFont val="Arial"/>
        <family val="2"/>
      </rPr>
      <t xml:space="preserve">Control cables for dry running protection and reset electrodes, 2
</t>
    </r>
    <r>
      <rPr>
        <i/>
        <sz val="9"/>
        <rFont val="Arial"/>
        <family val="2"/>
      </rPr>
      <t xml:space="preserve">x 1.5mm </t>
    </r>
    <r>
      <rPr>
        <i/>
        <vertAlign val="superscript"/>
        <sz val="9"/>
        <rFont val="Arial"/>
        <family val="2"/>
      </rPr>
      <t>2</t>
    </r>
  </si>
  <si>
    <r>
      <rPr>
        <i/>
        <sz val="9"/>
        <rFont val="Arial"/>
        <family val="2"/>
      </rPr>
      <t xml:space="preserve">4x95mm </t>
    </r>
    <r>
      <rPr>
        <i/>
        <vertAlign val="superscript"/>
        <sz val="9"/>
        <rFont val="Arial"/>
        <family val="2"/>
      </rPr>
      <t>2</t>
    </r>
    <r>
      <rPr>
        <i/>
        <sz val="9"/>
        <rFont val="Arial"/>
        <family val="2"/>
      </rPr>
      <t xml:space="preserve"> , between existing ATS and pump control panel (0.6/1kv grade)</t>
    </r>
  </si>
  <si>
    <r>
      <rPr>
        <i/>
        <sz val="9"/>
        <rFont val="Arial"/>
        <family val="2"/>
      </rPr>
      <t xml:space="preserve">4x95mm </t>
    </r>
    <r>
      <rPr>
        <i/>
        <vertAlign val="superscript"/>
        <sz val="9"/>
        <rFont val="Arial"/>
        <family val="2"/>
      </rPr>
      <t>2</t>
    </r>
    <r>
      <rPr>
        <i/>
        <sz val="9"/>
        <rFont val="Arial"/>
        <family val="2"/>
      </rPr>
      <t xml:space="preserve"> , between control panel and wellhead cable</t>
    </r>
  </si>
  <si>
    <r>
      <rPr>
        <i/>
        <sz val="9"/>
        <rFont val="Arial"/>
        <family val="2"/>
      </rPr>
      <t>Weather proof cable termination box for wellhead cable connection</t>
    </r>
  </si>
  <si>
    <r>
      <rPr>
        <i/>
        <sz val="8"/>
        <rFont val="Arial"/>
        <family val="2"/>
      </rPr>
      <t>Earthing materials including all inspection chamber rods, tape, bonding straps etc. as necessary for the earthing requirements in the borehole compound.</t>
    </r>
  </si>
  <si>
    <r>
      <rPr>
        <i/>
        <sz val="9"/>
        <rFont val="Arial"/>
        <family val="2"/>
      </rPr>
      <t>Powder foam type fire Extinguisher, 5 Kg</t>
    </r>
  </si>
  <si>
    <r>
      <rPr>
        <b/>
        <i/>
        <sz val="11"/>
        <rFont val="Arial"/>
        <family val="2"/>
      </rPr>
      <t>Sub Total of Bill No. 4.1 Carried to Summary</t>
    </r>
  </si>
  <si>
    <r>
      <rPr>
        <b/>
        <i/>
        <sz val="10"/>
        <rFont val="Arial"/>
        <family val="2"/>
      </rPr>
      <t xml:space="preserve">Bill No. 4.2:   Supply and installation of 500m </t>
    </r>
    <r>
      <rPr>
        <b/>
        <i/>
        <vertAlign val="superscript"/>
        <sz val="10"/>
        <rFont val="Arial"/>
        <family val="2"/>
      </rPr>
      <t>3</t>
    </r>
    <r>
      <rPr>
        <b/>
        <i/>
        <sz val="10"/>
        <rFont val="Arial"/>
        <family val="2"/>
      </rPr>
      <t xml:space="preserve">  Reservoir Inlet, Outlet,</t>
    </r>
  </si>
  <si>
    <r>
      <rPr>
        <b/>
        <i/>
        <sz val="10"/>
        <rFont val="Arial"/>
        <family val="2"/>
      </rPr>
      <t>Overflow and Drain Pipes, Valves and Fittings</t>
    </r>
  </si>
  <si>
    <r>
      <rPr>
        <b/>
        <i/>
        <sz val="8"/>
        <rFont val="Arial"/>
        <family val="2"/>
      </rPr>
      <t xml:space="preserve">Supply Unit Rate
</t>
    </r>
    <r>
      <rPr>
        <b/>
        <i/>
        <sz val="8"/>
        <rFont val="Arial"/>
        <family val="2"/>
      </rPr>
      <t>(ETB)</t>
    </r>
  </si>
  <si>
    <r>
      <rPr>
        <b/>
        <i/>
        <sz val="8"/>
        <rFont val="Arial"/>
        <family val="2"/>
      </rPr>
      <t xml:space="preserve">Supply Total price
</t>
    </r>
    <r>
      <rPr>
        <b/>
        <i/>
        <sz val="8"/>
        <rFont val="Arial"/>
        <family val="2"/>
      </rPr>
      <t>(ETB)</t>
    </r>
  </si>
  <si>
    <r>
      <rPr>
        <b/>
        <i/>
        <sz val="8"/>
        <rFont val="Arial"/>
        <family val="2"/>
      </rPr>
      <t xml:space="preserve">Installation Total Price
</t>
    </r>
    <r>
      <rPr>
        <b/>
        <i/>
        <sz val="8"/>
        <rFont val="Arial"/>
        <family val="2"/>
      </rPr>
      <t>(ETB)</t>
    </r>
  </si>
  <si>
    <r>
      <rPr>
        <b/>
        <i/>
        <sz val="10"/>
        <rFont val="Arial"/>
        <family val="2"/>
      </rPr>
      <t>Inlet</t>
    </r>
  </si>
  <si>
    <r>
      <rPr>
        <i/>
        <sz val="9"/>
        <rFont val="Arial"/>
        <family val="2"/>
      </rPr>
      <t xml:space="preserve">Double flanged GS pipe DN100,
</t>
    </r>
    <r>
      <rPr>
        <i/>
        <sz val="9"/>
        <rFont val="Arial"/>
        <family val="2"/>
      </rPr>
      <t>PN10, L=1000mm</t>
    </r>
  </si>
  <si>
    <r>
      <rPr>
        <i/>
        <sz val="8"/>
        <rFont val="Arial"/>
        <family val="2"/>
      </rPr>
      <t>Pcs.</t>
    </r>
  </si>
  <si>
    <r>
      <rPr>
        <i/>
        <sz val="9"/>
        <rFont val="Arial"/>
        <family val="2"/>
      </rPr>
      <t>Flanged gate valve DN100, PN10</t>
    </r>
  </si>
  <si>
    <r>
      <rPr>
        <i/>
        <sz val="9"/>
        <rFont val="Arial"/>
        <family val="2"/>
      </rPr>
      <t>Dismantling joint DN100, PN10</t>
    </r>
  </si>
  <si>
    <r>
      <rPr>
        <i/>
        <sz val="9"/>
        <rFont val="Arial"/>
        <family val="2"/>
      </rPr>
      <t xml:space="preserve">Flanged GS 90° bend DN100,
</t>
    </r>
    <r>
      <rPr>
        <i/>
        <sz val="9"/>
        <rFont val="Arial"/>
        <family val="2"/>
      </rPr>
      <t>PN10</t>
    </r>
  </si>
  <si>
    <r>
      <rPr>
        <i/>
        <sz val="9"/>
        <rFont val="Arial"/>
        <family val="2"/>
      </rPr>
      <t xml:space="preserve">Double flanged GS pipe DN100,
</t>
    </r>
    <r>
      <rPr>
        <i/>
        <sz val="9"/>
        <rFont val="Arial"/>
        <family val="2"/>
      </rPr>
      <t>PN10, L=4300mm</t>
    </r>
  </si>
  <si>
    <r>
      <rPr>
        <i/>
        <sz val="8"/>
        <rFont val="Arial"/>
        <family val="2"/>
      </rPr>
      <t xml:space="preserve">Double flanged SS pipe with puddle
</t>
    </r>
    <r>
      <rPr>
        <i/>
        <sz val="8"/>
        <rFont val="Arial"/>
        <family val="2"/>
      </rPr>
      <t>DN100, PN10, L =750 mm</t>
    </r>
  </si>
  <si>
    <r>
      <rPr>
        <i/>
        <sz val="9"/>
        <rFont val="Arial"/>
        <family val="2"/>
      </rPr>
      <t xml:space="preserve">Flanged SS float valve DN100,
</t>
    </r>
    <r>
      <rPr>
        <i/>
        <sz val="9"/>
        <rFont val="Arial"/>
        <family val="2"/>
      </rPr>
      <t>PN10</t>
    </r>
  </si>
  <si>
    <r>
      <rPr>
        <b/>
        <i/>
        <sz val="10"/>
        <rFont val="Arial"/>
        <family val="2"/>
      </rPr>
      <t>Outlet</t>
    </r>
  </si>
  <si>
    <r>
      <rPr>
        <i/>
        <sz val="8"/>
        <rFont val="Arial"/>
        <family val="2"/>
      </rPr>
      <t>Flanged SS strainer DN150, PN10</t>
    </r>
  </si>
  <si>
    <r>
      <rPr>
        <i/>
        <sz val="9"/>
        <rFont val="Arial"/>
        <family val="2"/>
      </rPr>
      <t xml:space="preserve">Double flanged SS pipe with
</t>
    </r>
    <r>
      <rPr>
        <i/>
        <sz val="9"/>
        <rFont val="Arial"/>
        <family val="2"/>
      </rPr>
      <t>puddle DN150, PN10, L=750mm</t>
    </r>
  </si>
  <si>
    <r>
      <rPr>
        <i/>
        <sz val="8"/>
        <rFont val="Arial"/>
        <family val="2"/>
      </rPr>
      <t>Flanged gate valve DN150, PN10</t>
    </r>
  </si>
  <si>
    <r>
      <rPr>
        <i/>
        <sz val="9"/>
        <rFont val="Arial"/>
        <family val="2"/>
      </rPr>
      <t>Dismantling joint DN150, PN10</t>
    </r>
  </si>
  <si>
    <r>
      <rPr>
        <i/>
        <sz val="9"/>
        <rFont val="Arial"/>
        <family val="2"/>
      </rPr>
      <t xml:space="preserve">Double flanged GS pipe DN150,
</t>
    </r>
    <r>
      <rPr>
        <i/>
        <sz val="9"/>
        <rFont val="Arial"/>
        <family val="2"/>
      </rPr>
      <t>PN10, L=600mm</t>
    </r>
  </si>
  <si>
    <r>
      <rPr>
        <i/>
        <sz val="9"/>
        <rFont val="Arial"/>
        <family val="2"/>
      </rPr>
      <t xml:space="preserve">All flanged GS tee DN150/80,
</t>
    </r>
    <r>
      <rPr>
        <i/>
        <sz val="9"/>
        <rFont val="Arial"/>
        <family val="2"/>
      </rPr>
      <t>PN10</t>
    </r>
  </si>
  <si>
    <r>
      <rPr>
        <i/>
        <sz val="9"/>
        <rFont val="Arial"/>
        <family val="2"/>
      </rPr>
      <t xml:space="preserve">Double flanged GS pipe DN150,
</t>
    </r>
    <r>
      <rPr>
        <i/>
        <sz val="9"/>
        <rFont val="Arial"/>
        <family val="2"/>
      </rPr>
      <t>PN10, L=1000mm</t>
    </r>
  </si>
  <si>
    <r>
      <rPr>
        <i/>
        <sz val="9"/>
        <rFont val="Arial"/>
        <family val="2"/>
      </rPr>
      <t xml:space="preserve">Double flanged GS pipe with
</t>
    </r>
    <r>
      <rPr>
        <i/>
        <sz val="9"/>
        <rFont val="Arial"/>
        <family val="2"/>
      </rPr>
      <t>puddle DN150, PN10, L=800mm</t>
    </r>
  </si>
  <si>
    <r>
      <rPr>
        <i/>
        <sz val="9"/>
        <rFont val="Arial"/>
        <family val="2"/>
      </rPr>
      <t xml:space="preserve">Flanged DCI 90° bend DN150,
</t>
    </r>
    <r>
      <rPr>
        <i/>
        <sz val="9"/>
        <rFont val="Arial"/>
        <family val="2"/>
      </rPr>
      <t>PN10</t>
    </r>
  </si>
  <si>
    <r>
      <rPr>
        <i/>
        <sz val="9"/>
        <rFont val="Arial"/>
        <family val="2"/>
      </rPr>
      <t xml:space="preserve">Flanged DCI pipe DN150, PN10,
</t>
    </r>
    <r>
      <rPr>
        <i/>
        <sz val="9"/>
        <rFont val="Arial"/>
        <family val="2"/>
      </rPr>
      <t>L=6000mm</t>
    </r>
  </si>
  <si>
    <r>
      <rPr>
        <i/>
        <sz val="9"/>
        <rFont val="Arial"/>
        <family val="2"/>
      </rPr>
      <t>Flanged gate valve DN80, PN10</t>
    </r>
  </si>
  <si>
    <r>
      <rPr>
        <i/>
        <sz val="9"/>
        <rFont val="Arial"/>
        <family val="2"/>
      </rPr>
      <t>Dismantling joint DN80, PN10</t>
    </r>
  </si>
  <si>
    <r>
      <rPr>
        <i/>
        <sz val="9"/>
        <rFont val="Arial"/>
        <family val="2"/>
      </rPr>
      <t xml:space="preserve">Double flanged GS pipe DN80,
</t>
    </r>
    <r>
      <rPr>
        <i/>
        <sz val="9"/>
        <rFont val="Arial"/>
        <family val="2"/>
      </rPr>
      <t>PN10, L=1500mm</t>
    </r>
  </si>
  <si>
    <r>
      <rPr>
        <i/>
        <sz val="9"/>
        <rFont val="Arial"/>
        <family val="2"/>
      </rPr>
      <t xml:space="preserve">Double flanged GS pipe with
</t>
    </r>
    <r>
      <rPr>
        <i/>
        <sz val="9"/>
        <rFont val="Arial"/>
        <family val="2"/>
      </rPr>
      <t>puddle DN80, PN10, L=800mm</t>
    </r>
  </si>
  <si>
    <r>
      <rPr>
        <i/>
        <sz val="9"/>
        <rFont val="Arial"/>
        <family val="2"/>
      </rPr>
      <t xml:space="preserve">Flanged DCI 90° bend DN80,
</t>
    </r>
    <r>
      <rPr>
        <i/>
        <sz val="9"/>
        <rFont val="Arial"/>
        <family val="2"/>
      </rPr>
      <t>PN10</t>
    </r>
  </si>
  <si>
    <r>
      <rPr>
        <b/>
        <i/>
        <sz val="10"/>
        <rFont val="Arial"/>
        <family val="2"/>
      </rPr>
      <t>Overflow and Drain</t>
    </r>
  </si>
  <si>
    <r>
      <rPr>
        <i/>
        <sz val="9"/>
        <rFont val="Arial"/>
        <family val="2"/>
      </rPr>
      <t xml:space="preserve">Single flanged SS pipe with bell
</t>
    </r>
    <r>
      <rPr>
        <i/>
        <sz val="9"/>
        <rFont val="Arial"/>
        <family val="2"/>
      </rPr>
      <t>mouth DN80, PN10, L=1750mm</t>
    </r>
  </si>
  <si>
    <r>
      <rPr>
        <i/>
        <sz val="9"/>
        <rFont val="Arial"/>
        <family val="2"/>
      </rPr>
      <t xml:space="preserve">Flanged SS 90° bend DN80,
</t>
    </r>
    <r>
      <rPr>
        <i/>
        <sz val="9"/>
        <rFont val="Arial"/>
        <family val="2"/>
      </rPr>
      <t>PN10</t>
    </r>
  </si>
  <si>
    <r>
      <rPr>
        <i/>
        <sz val="9"/>
        <rFont val="Arial"/>
        <family val="2"/>
      </rPr>
      <t xml:space="preserve">Double flanged SS pipe with
</t>
    </r>
    <r>
      <rPr>
        <i/>
        <sz val="9"/>
        <rFont val="Arial"/>
        <family val="2"/>
      </rPr>
      <t>puddle DN80, PN10, L=900mm</t>
    </r>
  </si>
  <si>
    <r>
      <rPr>
        <i/>
        <sz val="8"/>
        <rFont val="Arial"/>
        <family val="2"/>
      </rPr>
      <t>Flanged GS 90° bend DN80, PN10</t>
    </r>
  </si>
  <si>
    <r>
      <rPr>
        <i/>
        <sz val="9"/>
        <rFont val="Arial"/>
        <family val="2"/>
      </rPr>
      <t xml:space="preserve">Single flanged GS pipe DN80, PN10 with DN80 welded flanged
</t>
    </r>
    <r>
      <rPr>
        <i/>
        <sz val="9"/>
        <rFont val="Arial"/>
        <family val="2"/>
      </rPr>
      <t>branch, L=2500mm</t>
    </r>
  </si>
  <si>
    <r>
      <rPr>
        <i/>
        <sz val="9"/>
        <rFont val="Arial"/>
        <family val="2"/>
      </rPr>
      <t xml:space="preserve">Single flanged SS pipe with
</t>
    </r>
    <r>
      <rPr>
        <i/>
        <sz val="9"/>
        <rFont val="Arial"/>
        <family val="2"/>
      </rPr>
      <t>puddle DN80, PN10, L=650mm</t>
    </r>
  </si>
  <si>
    <r>
      <rPr>
        <i/>
        <sz val="9"/>
        <rFont val="Arial"/>
        <family val="2"/>
      </rPr>
      <t>Steel pipe support</t>
    </r>
  </si>
  <si>
    <r>
      <rPr>
        <b/>
        <i/>
        <sz val="11"/>
        <rFont val="Arial"/>
        <family val="2"/>
      </rPr>
      <t>Sub Total of Bill No. 4.2  Carried to Summary</t>
    </r>
  </si>
  <si>
    <r>
      <rPr>
        <b/>
        <i/>
        <sz val="10"/>
        <rFont val="Arial"/>
        <family val="2"/>
      </rPr>
      <t>Bill No. 4.3:   Booster Pumping Station</t>
    </r>
  </si>
  <si>
    <r>
      <rPr>
        <b/>
        <i/>
        <sz val="9"/>
        <rFont val="Arial"/>
        <family val="2"/>
      </rPr>
      <t>Description</t>
    </r>
  </si>
  <si>
    <r>
      <rPr>
        <i/>
        <sz val="9"/>
        <rFont val="Arial"/>
        <family val="2"/>
      </rPr>
      <t xml:space="preserve">Double flanged GS pipe with puddle DN150, PN10,
</t>
    </r>
    <r>
      <rPr>
        <i/>
        <sz val="9"/>
        <rFont val="Arial"/>
        <family val="2"/>
      </rPr>
      <t>L=800mm</t>
    </r>
  </si>
  <si>
    <r>
      <rPr>
        <i/>
        <sz val="9"/>
        <rFont val="Arial"/>
        <family val="2"/>
      </rPr>
      <t xml:space="preserve">Flanged gate valve DN150,
</t>
    </r>
    <r>
      <rPr>
        <i/>
        <sz val="9"/>
        <rFont val="Arial"/>
        <family val="2"/>
      </rPr>
      <t>PN10</t>
    </r>
  </si>
  <si>
    <r>
      <rPr>
        <i/>
        <sz val="8"/>
        <rFont val="Arial"/>
        <family val="2"/>
      </rPr>
      <t>Dismantling joint DN150, PN10</t>
    </r>
  </si>
  <si>
    <r>
      <rPr>
        <i/>
        <sz val="9"/>
        <rFont val="Arial"/>
        <family val="2"/>
      </rPr>
      <t xml:space="preserve">GS double flanged pipe DN150, PN10 with two DN80 welded flanged branches,
</t>
    </r>
    <r>
      <rPr>
        <i/>
        <sz val="9"/>
        <rFont val="Arial"/>
        <family val="2"/>
      </rPr>
      <t>L= 2000mm</t>
    </r>
  </si>
  <si>
    <r>
      <rPr>
        <i/>
        <sz val="8"/>
        <rFont val="Arial"/>
        <family val="2"/>
      </rPr>
      <t>GS blank flange DN150, PN10</t>
    </r>
  </si>
  <si>
    <r>
      <rPr>
        <i/>
        <sz val="9"/>
        <rFont val="Arial"/>
        <family val="2"/>
      </rPr>
      <t>GS blank flange DN80, PN10</t>
    </r>
  </si>
  <si>
    <r>
      <rPr>
        <b/>
        <i/>
        <sz val="10"/>
        <rFont val="Arial"/>
        <family val="2"/>
      </rPr>
      <t>To G+7 Building</t>
    </r>
  </si>
  <si>
    <r>
      <rPr>
        <i/>
        <sz val="9"/>
        <rFont val="Arial"/>
        <family val="2"/>
      </rPr>
      <t>Flanged eccentric reducer DN80, PN10 with one side to fit pump suction flange</t>
    </r>
  </si>
  <si>
    <r>
      <rPr>
        <i/>
        <sz val="9"/>
        <rFont val="Arial"/>
        <family val="2"/>
      </rPr>
      <t xml:space="preserve">Surface centrifugal pump with motor and all accessories Q =
</t>
    </r>
    <r>
      <rPr>
        <i/>
        <sz val="9"/>
        <rFont val="Arial"/>
        <family val="2"/>
      </rPr>
      <t>4l/s and H=28m</t>
    </r>
  </si>
  <si>
    <r>
      <rPr>
        <i/>
        <sz val="9"/>
        <rFont val="Arial"/>
        <family val="2"/>
      </rPr>
      <t>Flanged concentric reducer DN50, PN10 with one side to fit pump discharge flange</t>
    </r>
  </si>
  <si>
    <r>
      <rPr>
        <i/>
        <sz val="9"/>
        <rFont val="Arial"/>
        <family val="2"/>
      </rPr>
      <t>Flanged GS 90° bend DN50, PN10</t>
    </r>
  </si>
  <si>
    <r>
      <rPr>
        <i/>
        <sz val="9"/>
        <rFont val="Arial"/>
        <family val="2"/>
      </rPr>
      <t xml:space="preserve">Flanged check valve DN50,
</t>
    </r>
    <r>
      <rPr>
        <i/>
        <sz val="9"/>
        <rFont val="Arial"/>
        <family val="2"/>
      </rPr>
      <t>PN10</t>
    </r>
  </si>
  <si>
    <r>
      <rPr>
        <i/>
        <sz val="9"/>
        <rFont val="Arial"/>
        <family val="2"/>
      </rPr>
      <t>Double flanged GS short piece pipe DN50, PN10, L=200mm</t>
    </r>
  </si>
  <si>
    <r>
      <rPr>
        <i/>
        <sz val="9"/>
        <rFont val="Arial"/>
        <family val="2"/>
      </rPr>
      <t>Dismantling joint DN50, PN10</t>
    </r>
  </si>
  <si>
    <r>
      <rPr>
        <i/>
        <sz val="9"/>
        <rFont val="Arial"/>
        <family val="2"/>
      </rPr>
      <t>Flanged gate valve DN50, PN10</t>
    </r>
  </si>
  <si>
    <r>
      <rPr>
        <i/>
        <sz val="9"/>
        <rFont val="Arial"/>
        <family val="2"/>
      </rPr>
      <t>GS blank flange DN50, PN10</t>
    </r>
  </si>
  <si>
    <r>
      <rPr>
        <i/>
        <sz val="9"/>
        <rFont val="Arial"/>
        <family val="2"/>
      </rPr>
      <t>GS double flanged pipe DN50, PN10 with two DN50, PN10 welded flanged branches, L= 2000mm</t>
    </r>
  </si>
  <si>
    <r>
      <rPr>
        <i/>
        <sz val="9"/>
        <rFont val="Arial"/>
        <family val="2"/>
      </rPr>
      <t>Pressure guage with isolating cock 0-10bar</t>
    </r>
  </si>
  <si>
    <r>
      <rPr>
        <i/>
        <sz val="9"/>
        <rFont val="Arial"/>
        <family val="2"/>
      </rPr>
      <t xml:space="preserve">Flanged water meter DN50,
</t>
    </r>
    <r>
      <rPr>
        <i/>
        <sz val="9"/>
        <rFont val="Arial"/>
        <family val="2"/>
      </rPr>
      <t>PN10</t>
    </r>
  </si>
  <si>
    <r>
      <rPr>
        <i/>
        <sz val="9"/>
        <rFont val="Arial"/>
        <family val="2"/>
      </rPr>
      <t xml:space="preserve">GS double flanged pipe with puddle DN50, PN10 with DN50, PN10 welded flanged branch for air valve
</t>
    </r>
    <r>
      <rPr>
        <i/>
        <sz val="9"/>
        <rFont val="Arial"/>
        <family val="2"/>
      </rPr>
      <t>connection, L = 800mm</t>
    </r>
  </si>
  <si>
    <r>
      <rPr>
        <i/>
        <sz val="9"/>
        <rFont val="Arial"/>
        <family val="2"/>
      </rPr>
      <t xml:space="preserve">Flanged air release valve DN50, PN10 with isolating gate
</t>
    </r>
    <r>
      <rPr>
        <i/>
        <sz val="9"/>
        <rFont val="Arial"/>
        <family val="2"/>
      </rPr>
      <t>valve</t>
    </r>
  </si>
  <si>
    <r>
      <rPr>
        <i/>
        <sz val="9"/>
        <rFont val="Arial"/>
        <family val="2"/>
      </rPr>
      <t xml:space="preserve">Flanged GS 90° bend DN50,
</t>
    </r>
    <r>
      <rPr>
        <i/>
        <sz val="9"/>
        <rFont val="Arial"/>
        <family val="2"/>
      </rPr>
      <t>PN10</t>
    </r>
  </si>
  <si>
    <r>
      <rPr>
        <i/>
        <sz val="9"/>
        <rFont val="Arial"/>
        <family val="2"/>
      </rPr>
      <t xml:space="preserve">Double flanged GS pipe DN50,
</t>
    </r>
    <r>
      <rPr>
        <i/>
        <sz val="9"/>
        <rFont val="Arial"/>
        <family val="2"/>
      </rPr>
      <t>PN10, L=1300mm</t>
    </r>
  </si>
  <si>
    <r>
      <rPr>
        <i/>
        <sz val="9"/>
        <rFont val="Arial"/>
        <family val="2"/>
      </rPr>
      <t xml:space="preserve">DCI flanged 90° bend DN50,
</t>
    </r>
    <r>
      <rPr>
        <i/>
        <sz val="9"/>
        <rFont val="Arial"/>
        <family val="2"/>
      </rPr>
      <t>PN10</t>
    </r>
  </si>
  <si>
    <r>
      <rPr>
        <i/>
        <sz val="9"/>
        <rFont val="Arial"/>
        <family val="2"/>
      </rPr>
      <t xml:space="preserve">Flanged reducer DN80/50,
</t>
    </r>
    <r>
      <rPr>
        <i/>
        <sz val="9"/>
        <rFont val="Arial"/>
        <family val="2"/>
      </rPr>
      <t>PN10</t>
    </r>
  </si>
  <si>
    <r>
      <rPr>
        <b/>
        <i/>
        <sz val="10"/>
        <rFont val="Arial"/>
        <family val="2"/>
      </rPr>
      <t>To G+4 Building</t>
    </r>
  </si>
  <si>
    <r>
      <rPr>
        <i/>
        <sz val="9"/>
        <rFont val="Arial"/>
        <family val="2"/>
      </rPr>
      <t xml:space="preserve">Flanged gate valve DN80,
</t>
    </r>
    <r>
      <rPr>
        <i/>
        <sz val="9"/>
        <rFont val="Arial"/>
        <family val="2"/>
      </rPr>
      <t>PN10</t>
    </r>
  </si>
  <si>
    <r>
      <rPr>
        <i/>
        <sz val="8"/>
        <rFont val="Arial"/>
        <family val="2"/>
      </rPr>
      <t>Dismantling joint DN80, PN10</t>
    </r>
  </si>
  <si>
    <r>
      <rPr>
        <i/>
        <sz val="9"/>
        <rFont val="Arial"/>
        <family val="2"/>
      </rPr>
      <t xml:space="preserve">Surface centrifugal pump with motor and all accessories
</t>
    </r>
    <r>
      <rPr>
        <i/>
        <sz val="9"/>
        <rFont val="Arial"/>
        <family val="2"/>
      </rPr>
      <t>Q = 4l/s and H=13m</t>
    </r>
  </si>
  <si>
    <r>
      <rPr>
        <i/>
        <sz val="9"/>
        <rFont val="Arial"/>
        <family val="2"/>
      </rPr>
      <t>Flanged check valve DN50, PN10</t>
    </r>
  </si>
  <si>
    <r>
      <rPr>
        <i/>
        <sz val="8"/>
        <rFont val="Arial"/>
        <family val="2"/>
      </rPr>
      <t>Dismantling joint DN50, PN10</t>
    </r>
  </si>
  <si>
    <r>
      <rPr>
        <i/>
        <sz val="8"/>
        <rFont val="Arial"/>
        <family val="2"/>
      </rPr>
      <t>GS blank flange DN50, PN10</t>
    </r>
  </si>
  <si>
    <r>
      <rPr>
        <i/>
        <sz val="9"/>
        <rFont val="Arial"/>
        <family val="2"/>
      </rPr>
      <t>GS double flanged pipe DN50, PN10 with two DN50, PN10 welded flanged branches and welded threaded sockets for pressure gauge and water tap connection, L= 2000mm</t>
    </r>
  </si>
  <si>
    <r>
      <rPr>
        <i/>
        <sz val="9"/>
        <rFont val="Arial"/>
        <family val="2"/>
      </rPr>
      <t xml:space="preserve">Pressure guage with isolating
</t>
    </r>
    <r>
      <rPr>
        <i/>
        <sz val="9"/>
        <rFont val="Arial"/>
        <family val="2"/>
      </rPr>
      <t>cock 0-10bar</t>
    </r>
  </si>
  <si>
    <r>
      <rPr>
        <i/>
        <sz val="9"/>
        <rFont val="Arial"/>
        <family val="2"/>
      </rPr>
      <t xml:space="preserve">GS double flanged pipe with puddle DN50, PN10 with DN50, PN10 welded flanged branch for air valve
</t>
    </r>
    <r>
      <rPr>
        <i/>
        <sz val="9"/>
        <rFont val="Arial"/>
        <family val="2"/>
      </rPr>
      <t>connection, L = 8000mm</t>
    </r>
  </si>
  <si>
    <r>
      <rPr>
        <i/>
        <sz val="9"/>
        <rFont val="Arial"/>
        <family val="2"/>
      </rPr>
      <t xml:space="preserve">Flanged air release valve DN50, PN10 with isolating
</t>
    </r>
    <r>
      <rPr>
        <i/>
        <sz val="9"/>
        <rFont val="Arial"/>
        <family val="2"/>
      </rPr>
      <t>gate valve</t>
    </r>
  </si>
  <si>
    <r>
      <rPr>
        <i/>
        <sz val="9"/>
        <rFont val="Arial"/>
        <family val="2"/>
      </rPr>
      <t xml:space="preserve">Double flanged GS pipe
</t>
    </r>
    <r>
      <rPr>
        <i/>
        <sz val="9"/>
        <rFont val="Arial"/>
        <family val="2"/>
      </rPr>
      <t>DN50, PN10, L=1700mm</t>
    </r>
  </si>
  <si>
    <r>
      <rPr>
        <i/>
        <sz val="9"/>
        <rFont val="Arial"/>
        <family val="2"/>
      </rPr>
      <t xml:space="preserve">Steel pipe support with pipe
</t>
    </r>
    <r>
      <rPr>
        <i/>
        <sz val="9"/>
        <rFont val="Arial"/>
        <family val="2"/>
      </rPr>
      <t>clamp to be fixed to the floor with bolts and nuts</t>
    </r>
  </si>
  <si>
    <r>
      <rPr>
        <i/>
        <sz val="9"/>
        <rFont val="Arial"/>
        <family val="2"/>
      </rPr>
      <t xml:space="preserve">Power supply, starter and control switchgear assembly designed for four pumps complete with all protection and control system, etc. including all protection relays, metering, indicating, surge diverters, contactors
</t>
    </r>
    <r>
      <rPr>
        <i/>
        <sz val="9"/>
        <rFont val="Arial"/>
        <family val="2"/>
      </rPr>
      <t xml:space="preserve">etc.  </t>
    </r>
    <r>
      <rPr>
        <i/>
        <sz val="8"/>
        <rFont val="Arial"/>
        <family val="2"/>
      </rPr>
      <t>as per the specification.</t>
    </r>
  </si>
  <si>
    <r>
      <rPr>
        <i/>
        <sz val="9"/>
        <rFont val="Arial"/>
        <family val="2"/>
      </rPr>
      <t>Supply of power and control cables, wires, conduits, fittings, cable trunking and all accessories for all electrical installations through out the pump station compound.</t>
    </r>
  </si>
  <si>
    <r>
      <rPr>
        <i/>
        <sz val="8"/>
        <rFont val="Arial"/>
        <family val="2"/>
      </rPr>
      <t xml:space="preserve">4x16mm </t>
    </r>
    <r>
      <rPr>
        <i/>
        <vertAlign val="superscript"/>
        <sz val="8"/>
        <rFont val="Arial"/>
        <family val="2"/>
      </rPr>
      <t>2</t>
    </r>
    <r>
      <rPr>
        <i/>
        <sz val="8"/>
        <rFont val="Arial"/>
        <family val="2"/>
      </rPr>
      <t xml:space="preserve"> , between existing ATS and pump control panel (0.6/1kv grade)</t>
    </r>
  </si>
  <si>
    <r>
      <rPr>
        <i/>
        <sz val="9"/>
        <rFont val="Arial"/>
        <family val="2"/>
      </rPr>
      <t xml:space="preserve">4x4mm2, between control panel and pump motors
</t>
    </r>
    <r>
      <rPr>
        <i/>
        <sz val="9"/>
        <rFont val="Arial"/>
        <family val="2"/>
      </rPr>
      <t>(0.6/1kv grade)</t>
    </r>
  </si>
  <si>
    <r>
      <rPr>
        <i/>
        <sz val="9"/>
        <rFont val="Arial"/>
        <family val="2"/>
      </rPr>
      <t xml:space="preserve">Reservoir minimum water level cut out (dry running protection) electrode with 30m long control cable and
</t>
    </r>
    <r>
      <rPr>
        <i/>
        <sz val="9"/>
        <rFont val="Arial"/>
        <family val="2"/>
      </rPr>
      <t>junction box</t>
    </r>
  </si>
  <si>
    <r>
      <rPr>
        <i/>
        <sz val="9"/>
        <rFont val="Arial"/>
        <family val="2"/>
      </rPr>
      <t xml:space="preserve">Tank maximum water level cut out and minimum water level reset electrodes
</t>
    </r>
    <r>
      <rPr>
        <i/>
        <sz val="9"/>
        <rFont val="Arial"/>
        <family val="2"/>
      </rPr>
      <t xml:space="preserve">(float switches) with 280m long control cable and
</t>
    </r>
    <r>
      <rPr>
        <i/>
        <sz val="9"/>
        <rFont val="Arial"/>
        <family val="2"/>
      </rPr>
      <t>junction box</t>
    </r>
  </si>
  <si>
    <r>
      <rPr>
        <i/>
        <sz val="9"/>
        <rFont val="Arial"/>
        <family val="2"/>
      </rPr>
      <t xml:space="preserve">Tank maximum water level cut out and minimum water level reset electrodes
</t>
    </r>
    <r>
      <rPr>
        <i/>
        <sz val="9"/>
        <rFont val="Arial"/>
        <family val="2"/>
      </rPr>
      <t xml:space="preserve">(float switches) with 90m
</t>
    </r>
    <r>
      <rPr>
        <i/>
        <sz val="9"/>
        <rFont val="Arial"/>
        <family val="2"/>
      </rPr>
      <t>long control cable and junction box</t>
    </r>
  </si>
  <si>
    <r>
      <rPr>
        <i/>
        <sz val="9"/>
        <rFont val="Arial"/>
        <family val="2"/>
      </rPr>
      <t xml:space="preserve">Earthing materials including all inspection chamber rods, tape, bonding straps etc. as necessary for the earthing requirements in the bore hole
</t>
    </r>
    <r>
      <rPr>
        <i/>
        <sz val="9"/>
        <rFont val="Arial"/>
        <family val="2"/>
      </rPr>
      <t>compound.</t>
    </r>
  </si>
  <si>
    <r>
      <rPr>
        <i/>
        <sz val="9"/>
        <rFont val="Arial"/>
        <family val="2"/>
      </rPr>
      <t xml:space="preserve">Powder foam type fire
</t>
    </r>
    <r>
      <rPr>
        <i/>
        <sz val="9"/>
        <rFont val="Arial"/>
        <family val="2"/>
      </rPr>
      <t>Extinguisher, 5 Kg</t>
    </r>
  </si>
  <si>
    <r>
      <rPr>
        <i/>
        <sz val="9"/>
        <rFont val="Arial"/>
        <family val="2"/>
      </rPr>
      <t>Calcium Hypo chlorite gravity dosing Plant with two duty and standby 100L capacity chlorine solution preparation tanks complete with electrically driven stirrers etc, two duty and standby constant head gravity dosing tanks complete with flow indicator (rota meter), outlet, overflow, drain, pipes, valves and fittings, water supply lines and all accessories as per the specification and drawing.</t>
    </r>
  </si>
  <si>
    <r>
      <rPr>
        <i/>
        <sz val="9"/>
        <rFont val="Arial"/>
        <family val="2"/>
      </rPr>
      <t>Chlorination plant stirrers control panel complete, with all protection and control system, starter etc. including all protection relays, metering, indicating, surge diverters, contactors etc. as per the specification.</t>
    </r>
  </si>
  <si>
    <r>
      <rPr>
        <i/>
        <sz val="9"/>
        <rFont val="Arial"/>
        <family val="2"/>
      </rPr>
      <t xml:space="preserve">Supply of appropriate size power and control cables, wires, conduits, fittings and accessories for chlorination
</t>
    </r>
    <r>
      <rPr>
        <i/>
        <sz val="9"/>
        <rFont val="Arial"/>
        <family val="2"/>
      </rPr>
      <t>plant stirrers.</t>
    </r>
  </si>
  <si>
    <r>
      <rPr>
        <b/>
        <i/>
        <sz val="10"/>
        <rFont val="Arial"/>
        <family val="2"/>
      </rPr>
      <t xml:space="preserve">Pump house electrical
</t>
    </r>
    <r>
      <rPr>
        <b/>
        <i/>
        <sz val="10"/>
        <rFont val="Arial"/>
        <family val="2"/>
      </rPr>
      <t>installation</t>
    </r>
  </si>
  <si>
    <r>
      <rPr>
        <i/>
        <sz val="9"/>
        <rFont val="Arial"/>
        <family val="2"/>
      </rPr>
      <t xml:space="preserve">Sub-distribution board (SDB), flush mounted with lockable door  </t>
    </r>
    <r>
      <rPr>
        <i/>
        <sz val="8"/>
        <rFont val="Arial"/>
        <family val="2"/>
      </rPr>
      <t xml:space="preserve">consisting of :
</t>
    </r>
    <r>
      <rPr>
        <i/>
        <sz val="9"/>
        <rFont val="Arial"/>
        <family val="2"/>
      </rPr>
      <t xml:space="preserve">- 1 pc ACB of 50A, 3-PH
</t>
    </r>
    <r>
      <rPr>
        <i/>
        <sz val="9"/>
        <rFont val="Arial"/>
        <family val="2"/>
      </rPr>
      <t xml:space="preserve">- 3 pc ACB of 25A, 3-PH
</t>
    </r>
    <r>
      <rPr>
        <i/>
        <sz val="9"/>
        <rFont val="Arial"/>
        <family val="2"/>
      </rPr>
      <t xml:space="preserve">- 3 pc ACB of 16A, 3-PH
</t>
    </r>
    <r>
      <rPr>
        <i/>
        <sz val="9"/>
        <rFont val="Arial"/>
        <family val="2"/>
      </rPr>
      <t xml:space="preserve">- 2 pc ACB of 16A, 1-PH
</t>
    </r>
    <r>
      <rPr>
        <i/>
        <sz val="9"/>
        <rFont val="Arial"/>
        <family val="2"/>
      </rPr>
      <t xml:space="preserve">- 2 pc ACB of 10A, 1-PH
</t>
    </r>
    <r>
      <rPr>
        <i/>
        <sz val="9"/>
        <rFont val="Arial"/>
        <family val="2"/>
      </rPr>
      <t>and with all necessary accessories.</t>
    </r>
  </si>
  <si>
    <r>
      <rPr>
        <i/>
        <sz val="9"/>
        <rFont val="Arial"/>
        <family val="2"/>
      </rPr>
      <t xml:space="preserve">Light points with switches, fed through PVC insulated Cu 2x1.5mm </t>
    </r>
    <r>
      <rPr>
        <i/>
        <vertAlign val="superscript"/>
        <sz val="9"/>
        <rFont val="Arial"/>
        <family val="2"/>
      </rPr>
      <t>2</t>
    </r>
    <r>
      <rPr>
        <i/>
        <sz val="9"/>
        <rFont val="Arial"/>
        <family val="2"/>
      </rPr>
      <t xml:space="preserve">  conductor laid
</t>
    </r>
    <r>
      <rPr>
        <i/>
        <sz val="9"/>
        <rFont val="Arial"/>
        <family val="2"/>
      </rPr>
      <t>in Φ 13,5 mm PVC conduits</t>
    </r>
  </si>
  <si>
    <r>
      <rPr>
        <i/>
        <sz val="9"/>
        <rFont val="Arial"/>
        <family val="2"/>
      </rPr>
      <t xml:space="preserve">Flush mounted socket outlets of 16A, 3PH,  50Hz, fed through cu 4x4mm2 cable laid along the truss (on the
</t>
    </r>
    <r>
      <rPr>
        <i/>
        <sz val="9"/>
        <rFont val="Arial"/>
        <family val="2"/>
      </rPr>
      <t xml:space="preserve">roof)  </t>
    </r>
    <r>
      <rPr>
        <i/>
        <sz val="8"/>
        <rFont val="Arial"/>
        <family val="2"/>
      </rPr>
      <t>and in Φ 16 mm PVC conduits in the wall.</t>
    </r>
  </si>
  <si>
    <r>
      <rPr>
        <i/>
        <sz val="9"/>
        <rFont val="Arial"/>
        <family val="2"/>
      </rPr>
      <t xml:space="preserve">Flush mounted socket outlets of 16A, 1PH,  50Hz, fed through cu 4x4mm2 cable laid along the truss (on the roof)  </t>
    </r>
    <r>
      <rPr>
        <i/>
        <sz val="8"/>
        <rFont val="Arial"/>
        <family val="2"/>
      </rPr>
      <t>and in Φ 16 mm PVC conduits in the wall.</t>
    </r>
  </si>
  <si>
    <r>
      <rPr>
        <i/>
        <sz val="9"/>
        <rFont val="Arial"/>
        <family val="2"/>
      </rPr>
      <t xml:space="preserve">Energy saving luminaries type Siemens 5NL 510/3 or equivalent, 2x36W double </t>
    </r>
    <r>
      <rPr>
        <i/>
        <sz val="8"/>
        <rFont val="Arial"/>
        <family val="2"/>
      </rPr>
      <t>flourecent weather proof lamp</t>
    </r>
  </si>
  <si>
    <r>
      <rPr>
        <b/>
        <i/>
        <sz val="11"/>
        <rFont val="Arial"/>
        <family val="2"/>
      </rPr>
      <t>Sub Total of Bill No. 4.3 Carried to Summary</t>
    </r>
  </si>
  <si>
    <t>Bill No</t>
  </si>
  <si>
    <t>Description</t>
  </si>
  <si>
    <r>
      <rPr>
        <b/>
        <i/>
        <sz val="11"/>
        <rFont val="Arial"/>
        <family val="2"/>
      </rPr>
      <t>Amount
ETB</t>
    </r>
  </si>
  <si>
    <r>
      <rPr>
        <b/>
        <i/>
        <sz val="12"/>
        <rFont val="Arial"/>
        <family val="2"/>
      </rPr>
      <t>Amount
ETB</t>
    </r>
  </si>
  <si>
    <t>Unit</t>
  </si>
  <si>
    <r>
      <rPr>
        <b/>
        <i/>
        <sz val="11"/>
        <rFont val="Arial"/>
        <family val="2"/>
      </rPr>
      <t>Bill
No.</t>
    </r>
  </si>
  <si>
    <t>Bill No. 2.1:   Submersible Pump Station</t>
  </si>
  <si>
    <t>Item No.</t>
  </si>
  <si>
    <t>Quantity</t>
  </si>
  <si>
    <t>Unit Rate ETB</t>
  </si>
  <si>
    <t>Amount ETB</t>
  </si>
  <si>
    <t>Bill No. 2.2:   Reservior and Booster pump station</t>
  </si>
  <si>
    <t>Bill No. 2.3: Valve chambers</t>
  </si>
  <si>
    <t>Bill No. 3.1:    Transmision pipe line works</t>
  </si>
  <si>
    <t>OD 100mm</t>
  </si>
  <si>
    <t>Bill No. 3.2:    Distribution Pipe line Works</t>
  </si>
  <si>
    <t>Bill No. 4.1:   Borehole Pumping Station</t>
  </si>
  <si>
    <t>L. Sum</t>
  </si>
  <si>
    <t>P. Sum</t>
  </si>
  <si>
    <t>Set 3</t>
  </si>
  <si>
    <t>Bill No.</t>
  </si>
  <si>
    <r>
      <rPr>
        <b/>
        <i/>
        <sz val="10"/>
        <rFont val="Arial"/>
        <family val="2"/>
      </rPr>
      <t>Unit Rate
ETB</t>
    </r>
  </si>
  <si>
    <r>
      <rPr>
        <b/>
        <i/>
        <sz val="10"/>
        <rFont val="Arial"/>
        <family val="2"/>
      </rPr>
      <t>Amount
ETB</t>
    </r>
  </si>
  <si>
    <t>kg</t>
  </si>
  <si>
    <t>m</t>
  </si>
  <si>
    <t>ml</t>
  </si>
  <si>
    <t>No.</t>
  </si>
  <si>
    <t>No</t>
  </si>
  <si>
    <r>
      <rPr>
        <i/>
        <vertAlign val="subscript"/>
        <sz val="10"/>
        <rFont val="Arial"/>
        <family val="2"/>
      </rPr>
      <t xml:space="preserve">m </t>
    </r>
    <r>
      <rPr>
        <i/>
        <sz val="10"/>
        <rFont val="Arial"/>
        <family val="2"/>
      </rPr>
      <t>2</t>
    </r>
  </si>
  <si>
    <r>
      <rPr>
        <i/>
        <vertAlign val="subscript"/>
        <sz val="10"/>
        <rFont val="Arial"/>
        <family val="2"/>
      </rPr>
      <t xml:space="preserve">m </t>
    </r>
    <r>
      <rPr>
        <i/>
        <sz val="10"/>
        <rFont val="Arial"/>
        <family val="2"/>
      </rPr>
      <t>3</t>
    </r>
  </si>
  <si>
    <r>
      <rPr>
        <i/>
        <vertAlign val="subscript"/>
        <sz val="10"/>
        <rFont val="Arial"/>
        <family val="2"/>
      </rPr>
      <t xml:space="preserve">m </t>
    </r>
    <r>
      <rPr>
        <sz val="10"/>
        <rFont val="Arial MT"/>
        <family val="2"/>
      </rPr>
      <t>2</t>
    </r>
  </si>
  <si>
    <r>
      <rPr>
        <vertAlign val="subscript"/>
        <sz val="10"/>
        <rFont val="Arial MT"/>
        <family val="2"/>
      </rPr>
      <t>m</t>
    </r>
    <r>
      <rPr>
        <sz val="10"/>
        <rFont val="Arial MT"/>
        <family val="2"/>
      </rPr>
      <t>2</t>
    </r>
  </si>
  <si>
    <t>Kg</t>
  </si>
  <si>
    <t>L.Sum</t>
  </si>
  <si>
    <r>
      <rPr>
        <i/>
        <vertAlign val="subscript"/>
        <sz val="10"/>
        <rFont val="Arial"/>
        <family val="2"/>
      </rPr>
      <t xml:space="preserve">m </t>
    </r>
    <r>
      <rPr>
        <sz val="10"/>
        <rFont val="Arial MT"/>
        <family val="2"/>
      </rPr>
      <t>3</t>
    </r>
  </si>
  <si>
    <r>
      <rPr>
        <b/>
        <i/>
        <sz val="10"/>
        <rFont val="Arial Black"/>
        <family val="2"/>
      </rPr>
      <t>Amount
ETB</t>
    </r>
  </si>
  <si>
    <t>NO.</t>
  </si>
  <si>
    <t>LS</t>
  </si>
  <si>
    <r>
      <rPr>
        <i/>
        <vertAlign val="subscript"/>
        <sz val="10"/>
        <rFont val="Arial"/>
        <family val="2"/>
      </rPr>
      <t xml:space="preserve">m </t>
    </r>
    <r>
      <rPr>
        <sz val="10"/>
        <rFont val="Times New Roman"/>
        <family val="1"/>
      </rPr>
      <t>3</t>
    </r>
  </si>
  <si>
    <t>Qty.</t>
  </si>
  <si>
    <t>Supply Unit Rate (ETB)</t>
  </si>
  <si>
    <t>Supply Total price (ETB)</t>
  </si>
  <si>
    <t>Installation Total Price (ETB)</t>
  </si>
  <si>
    <t>Total Price (ETB)</t>
  </si>
  <si>
    <r>
      <rPr>
        <b/>
        <i/>
        <sz val="10"/>
        <rFont val="Arial"/>
        <family val="2"/>
      </rPr>
      <t>Total Cost
ETB</t>
    </r>
  </si>
  <si>
    <t>A. SUB STRUCTURE</t>
  </si>
  <si>
    <t>Structural works</t>
  </si>
  <si>
    <t>Stub End-Long Collar, PN 6</t>
  </si>
  <si>
    <t>Supply and fix rain gutter formed/made of G-28 flat glavanized metal sheet including support brackets 2 mm thick shaped steel plate spaced to purlin. Price shall include metal primer and two coats of synthetic enamel paint</t>
  </si>
  <si>
    <t>Apply two coats of  water based paint to exposed surfaces of external walls, which colour and pattern approved by the Engineer as per the specification</t>
  </si>
  <si>
    <t>Construction of 1500 mm wide and 200 mm thick C- 25 reinforced concrete pavment around the reservior wall and valve room with slope 1:10 towards semi -circular ditch as shown in the drawing
.The work includes excavation , cart  away, selected back fill material with compaction ,250 mm hard core and lean concrete. The cost of diameter 10 mm rebar c/c 150 mm shall not be included in this item and has to be considered in measurment sheets under list of rebars above</t>
  </si>
  <si>
    <t>Disposal of excess excavated material to authorised landfill site. The land fill site is expected to be identified by the contractor and any cost related to it which might be requested at the dumping sites by other authorized parties shall be at the expense of the contractor regardless of the location and the hauling distance)</t>
  </si>
  <si>
    <t>GS double flanged pipe with puddle DN80, PN16 with welded DN50 flanged branch for pressure relief valve and air valve connection, L = 1000mm</t>
  </si>
  <si>
    <t>Supply of power and control cables, wires, conduits, fittings, cable trunking and all accessories for all electrical installations through out the pump station compound</t>
  </si>
  <si>
    <t xml:space="preserve">    Concrete work</t>
  </si>
  <si>
    <t>Provide, cut and fix in position rough finish formwork type   "F1"to the valve chamber</t>
  </si>
  <si>
    <t>Disposal of surplus excavated material in spoil tips including transporting upto the appropriate distance within the mentioned length, which is 10 km , placing and leveling as per the specification including making and rectification after completion  of the disposal area and access roads</t>
  </si>
  <si>
    <t>Disinfection of pipe lines: flushing with clear water, filling with water containing 0.15 g/l calcium hypochlorite, left for 24  hours. This includes supply of all necessary equipment, chemical and water, as well as under taking the required tests.</t>
  </si>
  <si>
    <t>Pressure testing of HDPE pipe and joints. Price shall include all the necessary fittings, pumps, equipment, temporary power supply,Pipeline testing for leaks and commissioning for the whole work, including all necessary works such as  transportation and cost of water, pipe filling, disposing of used water and temporary thrust restraint, shall be conducted as per the specification and engineer's instruction.</t>
  </si>
  <si>
    <t>Site clearance as specified for pipelines up to 3m width where  instructed</t>
  </si>
  <si>
    <t>Laying and Inistalation of HDPE, OD (125 and 90 mm ) pipe and jointing all the necessary fittings (bends,  tee, valves, dismantling pieces, reducer etc)including cut pipes, specials and valves complete</t>
  </si>
  <si>
    <r>
      <rPr>
        <i/>
        <sz val="8"/>
        <rFont val="Arial"/>
        <family val="2"/>
      </rPr>
      <t>GS double flanged pipe DN50, PN10 with welded threaded socket for pressure gauge connection, L=</t>
    </r>
    <r>
      <rPr>
        <i/>
        <sz val="8"/>
        <rFont val="Arial"/>
        <family val="2"/>
      </rPr>
      <t>1700mm</t>
    </r>
  </si>
  <si>
    <r>
      <rPr>
        <i/>
        <sz val="9"/>
        <rFont val="Arial"/>
        <family val="2"/>
      </rPr>
      <t>Water tap with all</t>
    </r>
    <r>
      <rPr>
        <i/>
        <sz val="9"/>
        <rFont val="Arial"/>
        <family val="2"/>
      </rPr>
      <t>accessories</t>
    </r>
  </si>
  <si>
    <r>
      <rPr>
        <i/>
        <sz val="9"/>
        <rFont val="Arial"/>
        <family val="2"/>
      </rPr>
      <t xml:space="preserve">Flush mounted socket outlets of 25A, 3PH, 50Hz, fed through cu 4x4mm </t>
    </r>
    <r>
      <rPr>
        <i/>
        <vertAlign val="superscript"/>
        <sz val="9"/>
        <rFont val="Arial"/>
        <family val="2"/>
      </rPr>
      <t>2</t>
    </r>
    <r>
      <rPr>
        <i/>
        <sz val="9"/>
        <rFont val="Arial"/>
        <family val="2"/>
      </rPr>
      <t xml:space="preserve">  cable laid along the truss (on the
roof)  </t>
    </r>
    <r>
      <rPr>
        <i/>
        <sz val="8"/>
        <rFont val="Arial"/>
        <family val="2"/>
      </rPr>
      <t>and in Φ 16 mm PVC conduits in the wall.</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</si>
</sst>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0.0"/>
  </numFmts>
  <fonts count="60">
    <font>
      <sz val="10"/>
      <color rgb="FF000000"/>
      <name val="Times New Roman"/>
      <charset val="204"/>
    </font>
    <font>
      <b/>
      <i/>
      <sz val="11"/>
      <name val="Arial"/>
    </font>
    <font>
      <b/>
      <i/>
      <sz val="12"/>
      <name val="Arial"/>
    </font>
    <font>
      <b/>
      <i/>
      <sz val="10"/>
      <name val="Arial"/>
    </font>
    <font>
      <i/>
      <sz val="11"/>
      <name val="Arial"/>
    </font>
    <font>
      <b/>
      <i/>
      <sz val="8"/>
      <name val="Arial"/>
    </font>
    <font>
      <i/>
      <sz val="10"/>
      <name val="Arial"/>
    </font>
    <font>
      <b/>
      <i/>
      <sz val="13"/>
      <name val="Arial"/>
    </font>
    <font>
      <b/>
      <i/>
      <sz val="14.5"/>
      <color rgb="FF000000"/>
      <name val="Arial"/>
      <family val="2"/>
    </font>
    <font>
      <b/>
      <i/>
      <sz val="11"/>
      <color rgb="FF000000"/>
      <name val="Arial"/>
      <family val="2"/>
    </font>
    <font>
      <b/>
      <i/>
      <sz val="10"/>
      <color rgb="FF000000"/>
      <name val="Arial"/>
      <family val="2"/>
    </font>
    <font>
      <b/>
      <i/>
      <sz val="9"/>
      <name val="Arial"/>
    </font>
    <font>
      <b/>
      <i/>
      <sz val="13"/>
      <color rgb="FF000000"/>
      <name val="Arial"/>
      <family val="2"/>
    </font>
    <font>
      <i/>
      <sz val="9"/>
      <name val="Arial"/>
    </font>
    <font>
      <b/>
      <i/>
      <sz val="14.5"/>
      <name val="Arial"/>
    </font>
    <font>
      <i/>
      <sz val="8"/>
      <color rgb="FF000000"/>
      <name val="Arial"/>
      <family val="2"/>
    </font>
    <font>
      <i/>
      <sz val="7"/>
      <name val="Arial"/>
    </font>
    <font>
      <i/>
      <sz val="10"/>
      <color rgb="FF000000"/>
      <name val="Arial"/>
      <family val="2"/>
    </font>
    <font>
      <i/>
      <sz val="8"/>
      <name val="Arial"/>
    </font>
    <font>
      <i/>
      <sz val="9"/>
      <color rgb="FF000000"/>
      <name val="Arial"/>
      <family val="2"/>
    </font>
    <font>
      <b/>
      <i/>
      <sz val="10.5"/>
      <color rgb="FF000000"/>
      <name val="Arial"/>
      <family val="2"/>
    </font>
    <font>
      <b/>
      <i/>
      <sz val="10.5"/>
      <name val="Arial"/>
    </font>
    <font>
      <b/>
      <i/>
      <sz val="12.5"/>
      <color rgb="FF000000"/>
      <name val="Arial"/>
      <family val="2"/>
    </font>
    <font>
      <b/>
      <i/>
      <sz val="7"/>
      <name val="Arial"/>
    </font>
    <font>
      <b/>
      <i/>
      <sz val="9"/>
      <color rgb="FF000000"/>
      <name val="Arial"/>
      <family val="2"/>
    </font>
    <font>
      <b/>
      <i/>
      <sz val="11"/>
      <name val="Arial"/>
      <family val="2"/>
    </font>
    <font>
      <b/>
      <i/>
      <sz val="12"/>
      <name val="Arial"/>
      <family val="2"/>
    </font>
    <font>
      <b/>
      <i/>
      <sz val="10"/>
      <name val="Arial"/>
      <family val="2"/>
    </font>
    <font>
      <i/>
      <sz val="11"/>
      <name val="Arial"/>
      <family val="2"/>
    </font>
    <font>
      <b/>
      <i/>
      <sz val="8"/>
      <name val="Arial"/>
      <family val="2"/>
    </font>
    <font>
      <i/>
      <sz val="10"/>
      <name val="Arial"/>
      <family val="2"/>
    </font>
    <font>
      <i/>
      <vertAlign val="superscript"/>
      <sz val="10"/>
      <name val="Arial"/>
      <family val="2"/>
    </font>
    <font>
      <b/>
      <i/>
      <sz val="13"/>
      <name val="Arial"/>
      <family val="2"/>
    </font>
    <font>
      <b/>
      <i/>
      <sz val="9"/>
      <name val="Arial"/>
      <family val="2"/>
    </font>
    <font>
      <b/>
      <i/>
      <vertAlign val="superscript"/>
      <sz val="10"/>
      <name val="Arial"/>
      <family val="2"/>
    </font>
    <font>
      <i/>
      <sz val="9"/>
      <name val="Arial"/>
      <family val="2"/>
    </font>
    <font>
      <b/>
      <i/>
      <sz val="14.5"/>
      <name val="Arial"/>
      <family val="2"/>
    </font>
    <font>
      <i/>
      <sz val="7"/>
      <name val="Arial"/>
      <family val="2"/>
    </font>
    <font>
      <i/>
      <sz val="8"/>
      <name val="Arial"/>
      <family val="2"/>
    </font>
    <font>
      <b/>
      <i/>
      <sz val="7"/>
      <name val="Arial"/>
      <family val="2"/>
    </font>
    <font>
      <i/>
      <vertAlign val="superscript"/>
      <sz val="8"/>
      <name val="Arial"/>
      <family val="2"/>
    </font>
    <font>
      <b/>
      <i/>
      <sz val="10.5"/>
      <name val="Arial"/>
      <family val="2"/>
    </font>
    <font>
      <i/>
      <sz val="10"/>
      <name val="Times New Roman"/>
      <family val="1"/>
    </font>
    <font>
      <i/>
      <vertAlign val="superscript"/>
      <sz val="9"/>
      <name val="Arial"/>
      <family val="2"/>
    </font>
    <font>
      <sz val="11"/>
      <color rgb="FF000000"/>
      <name val="Times New Roman"/>
      <family val="1"/>
    </font>
    <font>
      <sz val="12"/>
      <color rgb="FF000000"/>
      <name val="Times New Roman"/>
      <family val="1"/>
    </font>
    <font>
      <b/>
      <sz val="11"/>
      <color rgb="FF000000"/>
      <name val="Times New Roman"/>
      <family val="1"/>
    </font>
    <font>
      <sz val="10"/>
      <color rgb="FF000000"/>
      <name val="Times New Roman"/>
      <family val="1"/>
    </font>
    <font>
      <sz val="10"/>
      <color rgb="FF000000"/>
      <name val="Times New Roman"/>
      <charset val="204"/>
    </font>
    <font>
      <i/>
      <vertAlign val="subscript"/>
      <sz val="10"/>
      <name val="Arial"/>
      <family val="2"/>
    </font>
    <font>
      <sz val="10"/>
      <name val="Arial MT"/>
      <family val="2"/>
    </font>
    <font>
      <vertAlign val="subscript"/>
      <sz val="10"/>
      <name val="Arial MT"/>
      <family val="2"/>
    </font>
    <font>
      <i/>
      <sz val="11"/>
      <color rgb="FF000000"/>
      <name val="Arial"/>
      <family val="2"/>
    </font>
    <font>
      <b/>
      <sz val="10"/>
      <color rgb="FF000000"/>
      <name val="Times New Roman"/>
      <family val="1"/>
    </font>
    <font>
      <b/>
      <sz val="12"/>
      <color rgb="FF000000"/>
      <name val="Times New Roman"/>
      <family val="1"/>
    </font>
    <font>
      <b/>
      <sz val="10"/>
      <color rgb="FF000000"/>
      <name val="Arial Black"/>
      <family val="2"/>
    </font>
    <font>
      <b/>
      <i/>
      <sz val="10"/>
      <name val="Arial Black"/>
      <family val="2"/>
    </font>
    <font>
      <sz val="10"/>
      <name val="Times New Roman"/>
      <family val="1"/>
    </font>
    <font>
      <b/>
      <sz val="16"/>
      <color rgb="FF000000"/>
      <name val="Arial"/>
      <family val="2"/>
    </font>
    <font>
      <b/>
      <i/>
      <sz val="12"/>
      <color rgb="FF000000"/>
      <name val="Arial"/>
      <family val="2"/>
    </font>
  </fonts>
  <fills count="5">
    <fill>
      <patternFill patternType="none"/>
    </fill>
    <fill>
      <patternFill patternType="gray125"/>
    </fill>
    <fill>
      <patternFill patternType="solid">
        <fgColor theme="6"/>
        <bgColor indexed="64"/>
      </patternFill>
    </fill>
    <fill>
      <patternFill patternType="solid">
        <fgColor theme="2" tint="-0.249977111117893"/>
        <bgColor indexed="64"/>
      </patternFill>
    </fill>
    <fill>
      <patternFill patternType="solid">
        <fgColor rgb="FFFFFF00"/>
        <bgColor indexed="64"/>
      </patternFill>
    </fill>
  </fills>
  <borders count="23">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s>
  <cellStyleXfs count="2">
    <xf numFmtId="0" fontId="0" fillId="0" borderId="0"/>
    <xf numFmtId="43" fontId="48" fillId="0" borderId="0" applyFont="0" applyFill="0" applyBorder="0" applyAlignment="0" applyProtection="0"/>
  </cellStyleXfs>
  <cellXfs count="311">
    <xf numFmtId="0" fontId="0" fillId="0" borderId="0" xfId="0" applyAlignment="1">
      <alignment horizontal="left" vertical="top"/>
    </xf>
    <xf numFmtId="0" fontId="0" fillId="0" borderId="0" xfId="0" applyAlignment="1">
      <alignment horizontal="left" wrapText="1"/>
    </xf>
    <xf numFmtId="0" fontId="2" fillId="0" borderId="0" xfId="0" applyFont="1" applyAlignment="1">
      <alignment horizontal="left" vertical="top" wrapText="1"/>
    </xf>
    <xf numFmtId="0" fontId="0" fillId="0" borderId="0" xfId="0" applyAlignment="1">
      <alignment horizontal="left" vertical="center" wrapText="1"/>
    </xf>
    <xf numFmtId="0" fontId="4" fillId="0" borderId="1" xfId="0" applyFont="1" applyBorder="1" applyAlignment="1">
      <alignment horizontal="left" vertical="top" wrapText="1"/>
    </xf>
    <xf numFmtId="0" fontId="0" fillId="0" borderId="1" xfId="0" applyBorder="1" applyAlignment="1">
      <alignment horizontal="left" vertical="center" wrapText="1"/>
    </xf>
    <xf numFmtId="0" fontId="6" fillId="0" borderId="3" xfId="0" applyFont="1" applyBorder="1" applyAlignment="1">
      <alignment horizontal="left" vertical="top" wrapText="1"/>
    </xf>
    <xf numFmtId="0" fontId="0" fillId="0" borderId="3" xfId="0" applyBorder="1" applyAlignment="1">
      <alignment horizontal="left" vertical="top" wrapText="1" indent="1"/>
    </xf>
    <xf numFmtId="0" fontId="0" fillId="0" borderId="2" xfId="0" applyBorder="1" applyAlignment="1">
      <alignment horizontal="left" vertical="top" wrapText="1"/>
    </xf>
    <xf numFmtId="0" fontId="7" fillId="0" borderId="4" xfId="0" applyFont="1" applyBorder="1" applyAlignment="1">
      <alignment horizontal="left" vertical="top" wrapText="1" indent="26"/>
    </xf>
    <xf numFmtId="0" fontId="0" fillId="0" borderId="0" xfId="0" applyAlignment="1">
      <alignment horizontal="left" vertical="top" wrapText="1"/>
    </xf>
    <xf numFmtId="1" fontId="9" fillId="0" borderId="3" xfId="0" applyNumberFormat="1" applyFont="1" applyBorder="1" applyAlignment="1">
      <alignment horizontal="left" vertical="top" shrinkToFit="1"/>
    </xf>
    <xf numFmtId="0" fontId="1" fillId="0" borderId="3" xfId="0" applyFont="1" applyBorder="1" applyAlignment="1">
      <alignment horizontal="left" vertical="top" wrapText="1" indent="1"/>
    </xf>
    <xf numFmtId="1" fontId="9" fillId="0" borderId="5" xfId="0" applyNumberFormat="1" applyFont="1" applyBorder="1" applyAlignment="1">
      <alignment horizontal="left" vertical="top" shrinkToFit="1"/>
    </xf>
    <xf numFmtId="0" fontId="1" fillId="0" borderId="5" xfId="0" applyFont="1" applyBorder="1" applyAlignment="1">
      <alignment horizontal="left" vertical="top" wrapText="1" indent="1"/>
    </xf>
    <xf numFmtId="0" fontId="0" fillId="0" borderId="5" xfId="0" applyBorder="1" applyAlignment="1">
      <alignment horizontal="left" wrapText="1"/>
    </xf>
    <xf numFmtId="164" fontId="10" fillId="0" borderId="5" xfId="0" applyNumberFormat="1" applyFont="1" applyBorder="1" applyAlignment="1">
      <alignment horizontal="left" vertical="top" indent="1" shrinkToFit="1"/>
    </xf>
    <xf numFmtId="0" fontId="3" fillId="0" borderId="5" xfId="0" applyFont="1" applyBorder="1" applyAlignment="1">
      <alignment horizontal="left" vertical="top" wrapText="1" indent="2"/>
    </xf>
    <xf numFmtId="0" fontId="11" fillId="0" borderId="5" xfId="0" applyFont="1" applyBorder="1" applyAlignment="1">
      <alignment horizontal="right" vertical="top" wrapText="1" indent="1"/>
    </xf>
    <xf numFmtId="0" fontId="3" fillId="0" borderId="5" xfId="0" applyFont="1" applyBorder="1" applyAlignment="1">
      <alignment horizontal="left" vertical="top" wrapText="1" indent="3"/>
    </xf>
    <xf numFmtId="0" fontId="3" fillId="0" borderId="5" xfId="0" applyFont="1" applyBorder="1" applyAlignment="1">
      <alignment horizontal="right" vertical="top" wrapText="1" indent="1"/>
    </xf>
    <xf numFmtId="0" fontId="3" fillId="0" borderId="5" xfId="0" applyFont="1" applyBorder="1" applyAlignment="1">
      <alignment horizontal="left" vertical="top" wrapText="1" indent="28"/>
    </xf>
    <xf numFmtId="0" fontId="0" fillId="0" borderId="5" xfId="0" applyBorder="1" applyAlignment="1">
      <alignment horizontal="left" vertical="center" wrapText="1"/>
    </xf>
    <xf numFmtId="0" fontId="0" fillId="0" borderId="4" xfId="0" applyBorder="1" applyAlignment="1">
      <alignment horizontal="left" vertical="center" wrapText="1"/>
    </xf>
    <xf numFmtId="0" fontId="3" fillId="0" borderId="4" xfId="0" applyFont="1" applyBorder="1" applyAlignment="1">
      <alignment horizontal="left" vertical="top" wrapText="1" indent="28"/>
    </xf>
    <xf numFmtId="0" fontId="0" fillId="0" borderId="6" xfId="0" applyBorder="1" applyAlignment="1">
      <alignment horizontal="left" wrapText="1"/>
    </xf>
    <xf numFmtId="0" fontId="1" fillId="0" borderId="7" xfId="0" applyFont="1" applyBorder="1" applyAlignment="1">
      <alignment horizontal="right" vertical="top" wrapText="1" indent="1"/>
    </xf>
    <xf numFmtId="0" fontId="0" fillId="0" borderId="8" xfId="0" applyBorder="1" applyAlignment="1">
      <alignment horizontal="left" vertical="center" wrapText="1"/>
    </xf>
    <xf numFmtId="0" fontId="0" fillId="0" borderId="9" xfId="0" applyBorder="1" applyAlignment="1">
      <alignment horizontal="left" vertical="top" wrapText="1" indent="16"/>
    </xf>
    <xf numFmtId="0" fontId="0" fillId="0" borderId="8" xfId="0" applyBorder="1" applyAlignment="1">
      <alignment horizontal="left" wrapText="1"/>
    </xf>
    <xf numFmtId="0" fontId="13" fillId="0" borderId="9" xfId="0" applyFont="1" applyBorder="1" applyAlignment="1">
      <alignment horizontal="right" vertical="top" wrapText="1" indent="1"/>
    </xf>
    <xf numFmtId="0" fontId="0" fillId="0" borderId="10" xfId="0" applyBorder="1" applyAlignment="1">
      <alignment horizontal="left" wrapText="1"/>
    </xf>
    <xf numFmtId="0" fontId="14" fillId="0" borderId="11" xfId="0" applyFont="1" applyBorder="1" applyAlignment="1">
      <alignment horizontal="right" vertical="top" wrapText="1" indent="1"/>
    </xf>
    <xf numFmtId="0" fontId="2" fillId="0" borderId="0" xfId="0" applyFont="1" applyAlignment="1">
      <alignment horizontal="left" vertical="top" wrapText="1" indent="1"/>
    </xf>
    <xf numFmtId="0" fontId="0" fillId="0" borderId="0" xfId="0" applyAlignment="1">
      <alignment horizontal="left" vertical="top" wrapText="1" indent="1"/>
    </xf>
    <xf numFmtId="1" fontId="12" fillId="0" borderId="3" xfId="0" applyNumberFormat="1" applyFont="1" applyBorder="1" applyAlignment="1">
      <alignment horizontal="left" vertical="top" shrinkToFit="1"/>
    </xf>
    <xf numFmtId="1" fontId="10" fillId="0" borderId="3" xfId="0" applyNumberFormat="1" applyFont="1" applyBorder="1" applyAlignment="1">
      <alignment horizontal="left" vertical="top" shrinkToFit="1"/>
    </xf>
    <xf numFmtId="0" fontId="3" fillId="0" borderId="3" xfId="0" applyFont="1" applyBorder="1" applyAlignment="1">
      <alignment horizontal="left" vertical="top" wrapText="1"/>
    </xf>
    <xf numFmtId="0" fontId="0" fillId="0" borderId="3" xfId="0" applyBorder="1" applyAlignment="1">
      <alignment horizontal="left" wrapText="1"/>
    </xf>
    <xf numFmtId="164" fontId="15" fillId="0" borderId="5" xfId="0" applyNumberFormat="1" applyFont="1" applyBorder="1" applyAlignment="1">
      <alignment horizontal="left" vertical="top" indent="1" shrinkToFit="1"/>
    </xf>
    <xf numFmtId="0" fontId="0" fillId="0" borderId="5" xfId="0" applyBorder="1" applyAlignment="1">
      <alignment horizontal="left" vertical="top" wrapText="1" indent="1"/>
    </xf>
    <xf numFmtId="0" fontId="13" fillId="0" borderId="5" xfId="0" applyFont="1" applyBorder="1" applyAlignment="1">
      <alignment horizontal="left" vertical="top" wrapText="1" indent="1"/>
    </xf>
    <xf numFmtId="2" fontId="15" fillId="0" borderId="5" xfId="0" applyNumberFormat="1" applyFont="1" applyBorder="1" applyAlignment="1">
      <alignment horizontal="right" vertical="top" shrinkToFit="1"/>
    </xf>
    <xf numFmtId="1" fontId="10" fillId="0" borderId="5" xfId="0" applyNumberFormat="1" applyFont="1" applyBorder="1" applyAlignment="1">
      <alignment horizontal="left" vertical="top" shrinkToFit="1"/>
    </xf>
    <xf numFmtId="0" fontId="3" fillId="0" borderId="5" xfId="0" applyFont="1" applyBorder="1" applyAlignment="1">
      <alignment horizontal="left" vertical="top" wrapText="1"/>
    </xf>
    <xf numFmtId="0" fontId="18" fillId="0" borderId="5" xfId="0" applyFont="1" applyBorder="1" applyAlignment="1">
      <alignment horizontal="left" vertical="top" wrapText="1" indent="1"/>
    </xf>
    <xf numFmtId="164" fontId="15" fillId="0" borderId="4" xfId="0" applyNumberFormat="1" applyFont="1" applyBorder="1" applyAlignment="1">
      <alignment horizontal="left" vertical="top" indent="1" shrinkToFit="1"/>
    </xf>
    <xf numFmtId="0" fontId="18" fillId="0" borderId="4" xfId="0" applyFont="1" applyBorder="1" applyAlignment="1">
      <alignment horizontal="left" vertical="top" wrapText="1" indent="1"/>
    </xf>
    <xf numFmtId="0" fontId="11" fillId="0" borderId="3" xfId="0" applyFont="1" applyBorder="1" applyAlignment="1">
      <alignment horizontal="left" vertical="top" wrapText="1"/>
    </xf>
    <xf numFmtId="164" fontId="19" fillId="0" borderId="5" xfId="0" applyNumberFormat="1" applyFont="1" applyBorder="1" applyAlignment="1">
      <alignment horizontal="left" vertical="top" indent="1" shrinkToFit="1"/>
    </xf>
    <xf numFmtId="0" fontId="0" fillId="0" borderId="5" xfId="0" applyBorder="1" applyAlignment="1">
      <alignment horizontal="left" vertical="top" wrapText="1"/>
    </xf>
    <xf numFmtId="0" fontId="18" fillId="0" borderId="5" xfId="0" applyFont="1" applyBorder="1" applyAlignment="1">
      <alignment horizontal="right" vertical="top" wrapText="1"/>
    </xf>
    <xf numFmtId="0" fontId="0" fillId="0" borderId="5" xfId="0" applyBorder="1" applyAlignment="1">
      <alignment horizontal="left" vertical="top" wrapText="1" indent="2"/>
    </xf>
    <xf numFmtId="0" fontId="13" fillId="0" borderId="5" xfId="0" applyFont="1" applyBorder="1" applyAlignment="1">
      <alignment horizontal="left" vertical="top" wrapText="1" indent="2"/>
    </xf>
    <xf numFmtId="0" fontId="3" fillId="0" borderId="5" xfId="0" applyFont="1" applyBorder="1" applyAlignment="1">
      <alignment horizontal="right" vertical="top" wrapText="1"/>
    </xf>
    <xf numFmtId="0" fontId="11" fillId="0" borderId="5" xfId="0" applyFont="1" applyBorder="1" applyAlignment="1">
      <alignment horizontal="left" vertical="top" wrapText="1" indent="1"/>
    </xf>
    <xf numFmtId="0" fontId="16" fillId="0" borderId="5" xfId="0" applyFont="1" applyBorder="1" applyAlignment="1">
      <alignment horizontal="right" vertical="top" wrapText="1"/>
    </xf>
    <xf numFmtId="0" fontId="18" fillId="0" borderId="5" xfId="0" applyFont="1" applyBorder="1" applyAlignment="1">
      <alignment horizontal="left" vertical="top" wrapText="1" indent="2"/>
    </xf>
    <xf numFmtId="0" fontId="13" fillId="0" borderId="5" xfId="0" applyFont="1" applyBorder="1" applyAlignment="1">
      <alignment horizontal="right" vertical="top" wrapText="1"/>
    </xf>
    <xf numFmtId="0" fontId="3" fillId="0" borderId="4" xfId="0" applyFont="1" applyBorder="1" applyAlignment="1">
      <alignment horizontal="left" vertical="top" wrapText="1" indent="17"/>
    </xf>
    <xf numFmtId="0" fontId="3" fillId="0" borderId="5" xfId="0" applyFont="1" applyBorder="1" applyAlignment="1">
      <alignment horizontal="left" vertical="top" wrapText="1" indent="1"/>
    </xf>
    <xf numFmtId="0" fontId="11" fillId="0" borderId="5" xfId="0" applyFont="1" applyBorder="1" applyAlignment="1">
      <alignment horizontal="left" vertical="top" wrapText="1" indent="2"/>
    </xf>
    <xf numFmtId="0" fontId="0" fillId="0" borderId="4" xfId="0" applyBorder="1" applyAlignment="1">
      <alignment horizontal="left" wrapText="1"/>
    </xf>
    <xf numFmtId="0" fontId="3" fillId="0" borderId="4" xfId="0" applyFont="1" applyBorder="1" applyAlignment="1">
      <alignment horizontal="right" vertical="top" wrapText="1"/>
    </xf>
    <xf numFmtId="164" fontId="19" fillId="0" borderId="3" xfId="0" applyNumberFormat="1" applyFont="1" applyBorder="1" applyAlignment="1">
      <alignment horizontal="left" vertical="top" indent="1" shrinkToFit="1"/>
    </xf>
    <xf numFmtId="2" fontId="19" fillId="0" borderId="5" xfId="0" applyNumberFormat="1" applyFont="1" applyBorder="1" applyAlignment="1">
      <alignment horizontal="left" vertical="top" indent="1" shrinkToFit="1"/>
    </xf>
    <xf numFmtId="2" fontId="19" fillId="0" borderId="3" xfId="0" applyNumberFormat="1" applyFont="1" applyBorder="1" applyAlignment="1">
      <alignment horizontal="left" vertical="top" indent="1" shrinkToFit="1"/>
    </xf>
    <xf numFmtId="0" fontId="6" fillId="0" borderId="3" xfId="0" applyFont="1" applyBorder="1" applyAlignment="1">
      <alignment horizontal="left" vertical="top" wrapText="1" indent="1"/>
    </xf>
    <xf numFmtId="0" fontId="13" fillId="0" borderId="5" xfId="0" applyFont="1" applyBorder="1" applyAlignment="1">
      <alignment horizontal="left" vertical="top" wrapText="1" indent="3"/>
    </xf>
    <xf numFmtId="0" fontId="3" fillId="0" borderId="5" xfId="0" applyFont="1" applyBorder="1" applyAlignment="1">
      <alignment horizontal="left" vertical="top" wrapText="1" indent="17"/>
    </xf>
    <xf numFmtId="2" fontId="17" fillId="0" borderId="5" xfId="0" applyNumberFormat="1" applyFont="1" applyBorder="1" applyAlignment="1">
      <alignment horizontal="left" vertical="top" indent="1" shrinkToFit="1"/>
    </xf>
    <xf numFmtId="0" fontId="6" fillId="0" borderId="5" xfId="0" applyFont="1" applyBorder="1" applyAlignment="1">
      <alignment horizontal="left" vertical="top" wrapText="1" indent="1"/>
    </xf>
    <xf numFmtId="0" fontId="0" fillId="0" borderId="4" xfId="0" applyBorder="1" applyAlignment="1">
      <alignment horizontal="left" vertical="top" wrapText="1" indent="2"/>
    </xf>
    <xf numFmtId="1" fontId="17" fillId="0" borderId="3" xfId="0" applyNumberFormat="1" applyFont="1" applyBorder="1" applyAlignment="1">
      <alignment horizontal="left" vertical="top" shrinkToFit="1"/>
    </xf>
    <xf numFmtId="1" fontId="17" fillId="0" borderId="5" xfId="0" applyNumberFormat="1" applyFont="1" applyBorder="1" applyAlignment="1">
      <alignment horizontal="left" vertical="top" shrinkToFit="1"/>
    </xf>
    <xf numFmtId="0" fontId="6" fillId="0" borderId="5" xfId="0" applyFont="1" applyBorder="1" applyAlignment="1">
      <alignment horizontal="left" vertical="top" wrapText="1"/>
    </xf>
    <xf numFmtId="164" fontId="17" fillId="0" borderId="5" xfId="0" applyNumberFormat="1" applyFont="1" applyBorder="1" applyAlignment="1">
      <alignment horizontal="left" vertical="top" indent="1" shrinkToFit="1"/>
    </xf>
    <xf numFmtId="0" fontId="0" fillId="0" borderId="4" xfId="0" applyBorder="1" applyAlignment="1">
      <alignment horizontal="left" vertical="top" wrapText="1"/>
    </xf>
    <xf numFmtId="2" fontId="17" fillId="0" borderId="4" xfId="0" applyNumberFormat="1" applyFont="1" applyBorder="1" applyAlignment="1">
      <alignment horizontal="left" vertical="top" indent="1" shrinkToFit="1"/>
    </xf>
    <xf numFmtId="0" fontId="0" fillId="0" borderId="4" xfId="0" applyBorder="1" applyAlignment="1">
      <alignment horizontal="left" vertical="top" wrapText="1" indent="1"/>
    </xf>
    <xf numFmtId="0" fontId="23" fillId="0" borderId="5" xfId="0" applyFont="1" applyBorder="1" applyAlignment="1">
      <alignment horizontal="left" vertical="top" wrapText="1" indent="2"/>
    </xf>
    <xf numFmtId="0" fontId="23" fillId="0" borderId="5" xfId="0" applyFont="1" applyBorder="1" applyAlignment="1">
      <alignment horizontal="right" vertical="top" wrapText="1"/>
    </xf>
    <xf numFmtId="0" fontId="3" fillId="0" borderId="4" xfId="0" applyFont="1" applyBorder="1" applyAlignment="1">
      <alignment horizontal="left" vertical="top" wrapText="1" indent="18"/>
    </xf>
    <xf numFmtId="0" fontId="11" fillId="0" borderId="3" xfId="0" applyFont="1" applyBorder="1" applyAlignment="1">
      <alignment horizontal="left" vertical="top" wrapText="1" indent="3"/>
    </xf>
    <xf numFmtId="0" fontId="5" fillId="0" borderId="3" xfId="0" applyFont="1" applyBorder="1" applyAlignment="1">
      <alignment horizontal="left" vertical="top" wrapText="1"/>
    </xf>
    <xf numFmtId="0" fontId="13" fillId="0" borderId="5" xfId="0" applyFont="1" applyBorder="1" applyAlignment="1">
      <alignment horizontal="left" vertical="top" wrapText="1"/>
    </xf>
    <xf numFmtId="0" fontId="3" fillId="0" borderId="4" xfId="0" applyFont="1" applyBorder="1" applyAlignment="1">
      <alignment horizontal="left" vertical="top" wrapText="1" indent="16"/>
    </xf>
    <xf numFmtId="0" fontId="18" fillId="0" borderId="4" xfId="0" applyFont="1" applyBorder="1" applyAlignment="1">
      <alignment horizontal="right" vertical="top" wrapText="1"/>
    </xf>
    <xf numFmtId="0" fontId="0" fillId="0" borderId="3" xfId="0" applyBorder="1" applyAlignment="1">
      <alignment horizontal="left" vertical="center" wrapText="1"/>
    </xf>
    <xf numFmtId="0" fontId="13" fillId="0" borderId="4" xfId="0" applyFont="1" applyBorder="1" applyAlignment="1">
      <alignment horizontal="left" vertical="top" wrapText="1" indent="3"/>
    </xf>
    <xf numFmtId="0" fontId="11" fillId="0" borderId="3" xfId="0" applyFont="1" applyBorder="1" applyAlignment="1">
      <alignment horizontal="left" vertical="top" wrapText="1" indent="1"/>
    </xf>
    <xf numFmtId="0" fontId="13" fillId="0" borderId="4" xfId="0" applyFont="1" applyBorder="1" applyAlignment="1">
      <alignment horizontal="right" vertical="top" wrapText="1"/>
    </xf>
    <xf numFmtId="1" fontId="17" fillId="0" borderId="5" xfId="0" applyNumberFormat="1" applyFont="1" applyBorder="1" applyAlignment="1">
      <alignment horizontal="center" vertical="center" shrinkToFit="1"/>
    </xf>
    <xf numFmtId="1" fontId="17" fillId="0" borderId="4" xfId="0" applyNumberFormat="1" applyFont="1" applyBorder="1" applyAlignment="1">
      <alignment horizontal="center" vertical="center" shrinkToFit="1"/>
    </xf>
    <xf numFmtId="0" fontId="0" fillId="0" borderId="3" xfId="0" applyBorder="1" applyAlignment="1">
      <alignment horizontal="center" vertical="center" wrapText="1"/>
    </xf>
    <xf numFmtId="0" fontId="0" fillId="0" borderId="0" xfId="0" applyAlignment="1">
      <alignment horizontal="center" vertical="center"/>
    </xf>
    <xf numFmtId="0" fontId="0" fillId="0" borderId="0" xfId="0" applyAlignment="1">
      <alignment horizontal="right" vertical="center"/>
    </xf>
    <xf numFmtId="0" fontId="0" fillId="0" borderId="0" xfId="0" applyAlignment="1">
      <alignment horizontal="right" vertical="center" wrapText="1"/>
    </xf>
    <xf numFmtId="0" fontId="0" fillId="0" borderId="1" xfId="0" applyBorder="1" applyAlignment="1">
      <alignment horizontal="right" vertical="center" wrapText="1"/>
    </xf>
    <xf numFmtId="0" fontId="45" fillId="0" borderId="2" xfId="0" applyFont="1" applyBorder="1" applyAlignment="1">
      <alignment horizontal="center" vertical="center" wrapText="1"/>
    </xf>
    <xf numFmtId="0" fontId="26" fillId="0" borderId="2" xfId="0" applyFont="1" applyBorder="1" applyAlignment="1">
      <alignment horizontal="right" vertical="center" wrapText="1"/>
    </xf>
    <xf numFmtId="0" fontId="26" fillId="0" borderId="2" xfId="0" applyFont="1" applyBorder="1" applyAlignment="1">
      <alignment horizontal="center" vertical="center" wrapText="1"/>
    </xf>
    <xf numFmtId="0" fontId="25" fillId="0" borderId="2" xfId="0" applyFont="1" applyBorder="1" applyAlignment="1">
      <alignment horizontal="center" vertical="center" wrapText="1"/>
    </xf>
    <xf numFmtId="0" fontId="44" fillId="0" borderId="0" xfId="0" applyFont="1" applyAlignment="1">
      <alignment horizontal="center" vertical="center"/>
    </xf>
    <xf numFmtId="0" fontId="3" fillId="0" borderId="4" xfId="0" applyFont="1" applyBorder="1" applyAlignment="1">
      <alignment horizontal="left" vertical="center" wrapText="1" indent="28"/>
    </xf>
    <xf numFmtId="0" fontId="46" fillId="0" borderId="2" xfId="0" applyFont="1" applyBorder="1" applyAlignment="1">
      <alignment horizontal="center" vertical="center" wrapText="1"/>
    </xf>
    <xf numFmtId="0" fontId="27" fillId="0" borderId="2" xfId="0" applyFont="1" applyBorder="1" applyAlignment="1">
      <alignment horizontal="center" vertical="center" wrapText="1"/>
    </xf>
    <xf numFmtId="0" fontId="47" fillId="0" borderId="0" xfId="0" applyFont="1" applyAlignment="1">
      <alignment horizontal="center" vertical="center"/>
    </xf>
    <xf numFmtId="0" fontId="47" fillId="0" borderId="5" xfId="0" applyFont="1" applyBorder="1" applyAlignment="1">
      <alignment horizontal="center" vertical="center" wrapText="1"/>
    </xf>
    <xf numFmtId="0" fontId="35" fillId="0" borderId="5" xfId="0" applyFont="1" applyBorder="1" applyAlignment="1">
      <alignment horizontal="left" vertical="top" wrapText="1" indent="3"/>
    </xf>
    <xf numFmtId="0" fontId="30" fillId="0" borderId="5" xfId="0" applyFont="1" applyBorder="1" applyAlignment="1">
      <alignment horizontal="center" vertical="center" wrapText="1"/>
    </xf>
    <xf numFmtId="0" fontId="47" fillId="0" borderId="5" xfId="0" applyFont="1" applyBorder="1" applyAlignment="1">
      <alignment horizontal="left" wrapText="1"/>
    </xf>
    <xf numFmtId="0" fontId="30" fillId="0" borderId="4" xfId="0" applyFont="1" applyBorder="1" applyAlignment="1">
      <alignment horizontal="center" vertical="center" wrapText="1"/>
    </xf>
    <xf numFmtId="0" fontId="47" fillId="0" borderId="2" xfId="0" applyFont="1" applyBorder="1" applyAlignment="1">
      <alignment horizontal="center" vertical="center" wrapText="1"/>
    </xf>
    <xf numFmtId="0" fontId="47" fillId="0" borderId="3" xfId="0" applyFont="1" applyBorder="1" applyAlignment="1">
      <alignment horizontal="left" wrapText="1"/>
    </xf>
    <xf numFmtId="0" fontId="47" fillId="0" borderId="3" xfId="0" applyFont="1" applyBorder="1" applyAlignment="1">
      <alignment horizontal="center" vertical="center" wrapText="1"/>
    </xf>
    <xf numFmtId="2" fontId="17" fillId="0" borderId="5" xfId="0" applyNumberFormat="1" applyFont="1" applyBorder="1" applyAlignment="1">
      <alignment horizontal="center" vertical="center" shrinkToFit="1"/>
    </xf>
    <xf numFmtId="0" fontId="47" fillId="0" borderId="5" xfId="0" applyFont="1" applyBorder="1" applyAlignment="1">
      <alignment horizontal="center" wrapText="1"/>
    </xf>
    <xf numFmtId="0" fontId="47" fillId="0" borderId="5" xfId="0" applyFont="1" applyBorder="1" applyAlignment="1">
      <alignment horizontal="center" vertical="top" wrapText="1"/>
    </xf>
    <xf numFmtId="0" fontId="47" fillId="0" borderId="5" xfId="0" applyFont="1" applyBorder="1" applyAlignment="1">
      <alignment horizontal="left" vertical="top" wrapText="1"/>
    </xf>
    <xf numFmtId="4" fontId="17" fillId="0" borderId="5" xfId="0" applyNumberFormat="1" applyFont="1" applyBorder="1" applyAlignment="1">
      <alignment horizontal="center" vertical="center" shrinkToFit="1"/>
    </xf>
    <xf numFmtId="0" fontId="30" fillId="0" borderId="5" xfId="0" applyFont="1" applyBorder="1" applyAlignment="1">
      <alignment horizontal="center" vertical="top" wrapText="1"/>
    </xf>
    <xf numFmtId="2" fontId="17" fillId="0" borderId="4" xfId="0" applyNumberFormat="1" applyFont="1" applyBorder="1" applyAlignment="1">
      <alignment horizontal="center" vertical="center" shrinkToFit="1"/>
    </xf>
    <xf numFmtId="4" fontId="17" fillId="0" borderId="4" xfId="0" applyNumberFormat="1" applyFont="1" applyBorder="1" applyAlignment="1">
      <alignment horizontal="center" vertical="center" shrinkToFit="1"/>
    </xf>
    <xf numFmtId="0" fontId="47" fillId="0" borderId="5" xfId="0" applyFont="1" applyBorder="1" applyAlignment="1">
      <alignment horizontal="left" vertical="center" wrapText="1"/>
    </xf>
    <xf numFmtId="0" fontId="47" fillId="0" borderId="4" xfId="0" applyFont="1" applyBorder="1" applyAlignment="1">
      <alignment horizontal="left" wrapText="1"/>
    </xf>
    <xf numFmtId="0" fontId="47" fillId="0" borderId="4" xfId="0" applyFont="1" applyBorder="1" applyAlignment="1">
      <alignment horizontal="center" vertical="center" wrapText="1"/>
    </xf>
    <xf numFmtId="0" fontId="30" fillId="0" borderId="5" xfId="0" applyFont="1" applyBorder="1" applyAlignment="1">
      <alignment horizontal="center" wrapText="1"/>
    </xf>
    <xf numFmtId="0" fontId="47" fillId="0" borderId="0" xfId="0" applyFont="1" applyAlignment="1">
      <alignment horizontal="left" vertical="top"/>
    </xf>
    <xf numFmtId="43" fontId="17" fillId="0" borderId="5" xfId="1" applyFont="1" applyBorder="1" applyAlignment="1">
      <alignment horizontal="right" vertical="center" shrinkToFit="1"/>
    </xf>
    <xf numFmtId="43" fontId="0" fillId="0" borderId="5" xfId="1" applyFont="1" applyBorder="1" applyAlignment="1">
      <alignment horizontal="right" vertical="center" wrapText="1"/>
    </xf>
    <xf numFmtId="43" fontId="53" fillId="0" borderId="2" xfId="1" applyFont="1" applyBorder="1" applyAlignment="1">
      <alignment horizontal="center" vertical="center" wrapText="1"/>
    </xf>
    <xf numFmtId="43" fontId="46" fillId="0" borderId="2" xfId="1" applyFont="1" applyBorder="1" applyAlignment="1">
      <alignment horizontal="center" vertical="center" wrapText="1"/>
    </xf>
    <xf numFmtId="43" fontId="54" fillId="0" borderId="2" xfId="1" applyFont="1" applyBorder="1" applyAlignment="1">
      <alignment horizontal="center" vertical="center" wrapText="1"/>
    </xf>
    <xf numFmtId="43" fontId="55" fillId="0" borderId="2" xfId="1" applyFont="1" applyBorder="1" applyAlignment="1">
      <alignment horizontal="center" vertical="center" wrapText="1"/>
    </xf>
    <xf numFmtId="43" fontId="0" fillId="0" borderId="3" xfId="1" applyFont="1" applyBorder="1" applyAlignment="1">
      <alignment horizontal="right" vertical="center" wrapText="1"/>
    </xf>
    <xf numFmtId="43" fontId="10" fillId="0" borderId="5" xfId="1" applyFont="1" applyBorder="1" applyAlignment="1">
      <alignment horizontal="right" vertical="center" shrinkToFit="1"/>
    </xf>
    <xf numFmtId="43" fontId="10" fillId="0" borderId="4" xfId="1" applyFont="1" applyBorder="1" applyAlignment="1">
      <alignment horizontal="right" vertical="center" shrinkToFit="1"/>
    </xf>
    <xf numFmtId="43" fontId="9" fillId="0" borderId="2" xfId="1" applyFont="1" applyBorder="1" applyAlignment="1">
      <alignment horizontal="right" vertical="center" shrinkToFit="1"/>
    </xf>
    <xf numFmtId="43" fontId="0" fillId="0" borderId="0" xfId="1" applyFont="1" applyAlignment="1">
      <alignment horizontal="right" vertical="center"/>
    </xf>
    <xf numFmtId="43" fontId="27" fillId="0" borderId="2" xfId="1" applyFont="1" applyBorder="1" applyAlignment="1">
      <alignment horizontal="center" vertical="center" wrapText="1"/>
    </xf>
    <xf numFmtId="43" fontId="10" fillId="0" borderId="2" xfId="1" applyFont="1" applyBorder="1" applyAlignment="1">
      <alignment horizontal="right" vertical="center" shrinkToFit="1"/>
    </xf>
    <xf numFmtId="43" fontId="9" fillId="0" borderId="5" xfId="1" applyFont="1" applyBorder="1" applyAlignment="1">
      <alignment horizontal="right" vertical="center" shrinkToFit="1"/>
    </xf>
    <xf numFmtId="43" fontId="9" fillId="0" borderId="4" xfId="1" applyFont="1" applyBorder="1" applyAlignment="1">
      <alignment horizontal="right" vertical="center" shrinkToFit="1"/>
    </xf>
    <xf numFmtId="43" fontId="0" fillId="0" borderId="0" xfId="1" applyFont="1" applyAlignment="1">
      <alignment horizontal="left" vertical="top"/>
    </xf>
    <xf numFmtId="43" fontId="47" fillId="0" borderId="0" xfId="1" applyFont="1" applyAlignment="1">
      <alignment horizontal="center" vertical="center"/>
    </xf>
    <xf numFmtId="43" fontId="0" fillId="0" borderId="3" xfId="1" applyFont="1" applyBorder="1" applyAlignment="1">
      <alignment horizontal="left" wrapText="1"/>
    </xf>
    <xf numFmtId="43" fontId="52" fillId="0" borderId="5" xfId="1" applyFont="1" applyBorder="1" applyAlignment="1">
      <alignment horizontal="right" vertical="center" shrinkToFit="1"/>
    </xf>
    <xf numFmtId="43" fontId="44" fillId="0" borderId="5" xfId="1" applyFont="1" applyBorder="1" applyAlignment="1">
      <alignment horizontal="left" vertical="center" wrapText="1"/>
    </xf>
    <xf numFmtId="43" fontId="52" fillId="0" borderId="4" xfId="1" applyFont="1" applyBorder="1" applyAlignment="1">
      <alignment horizontal="right" vertical="center" shrinkToFit="1"/>
    </xf>
    <xf numFmtId="43" fontId="20" fillId="0" borderId="2" xfId="1" applyFont="1" applyBorder="1" applyAlignment="1">
      <alignment horizontal="right" vertical="center" shrinkToFit="1"/>
    </xf>
    <xf numFmtId="43" fontId="22" fillId="0" borderId="2" xfId="1" applyFont="1" applyBorder="1" applyAlignment="1">
      <alignment horizontal="right" vertical="center" shrinkToFit="1"/>
    </xf>
    <xf numFmtId="0" fontId="27" fillId="0" borderId="3" xfId="0" applyFont="1" applyBorder="1" applyAlignment="1">
      <alignment horizontal="left" vertical="top" wrapText="1"/>
    </xf>
    <xf numFmtId="0" fontId="25" fillId="0" borderId="5" xfId="0" applyFont="1" applyBorder="1" applyAlignment="1">
      <alignment horizontal="left" vertical="top" wrapText="1"/>
    </xf>
    <xf numFmtId="43" fontId="25" fillId="0" borderId="2" xfId="1" applyFont="1" applyBorder="1" applyAlignment="1">
      <alignment horizontal="center" vertical="center" wrapText="1"/>
    </xf>
    <xf numFmtId="43" fontId="58" fillId="0" borderId="2" xfId="1" applyFont="1" applyBorder="1" applyAlignment="1">
      <alignment horizontal="left" vertical="top" indent="2" shrinkToFit="1"/>
    </xf>
    <xf numFmtId="43" fontId="9" fillId="0" borderId="3" xfId="1" applyFont="1" applyBorder="1" applyAlignment="1">
      <alignment horizontal="right" vertical="center" shrinkToFit="1"/>
    </xf>
    <xf numFmtId="43" fontId="12" fillId="0" borderId="3" xfId="1" applyFont="1" applyBorder="1" applyAlignment="1">
      <alignment horizontal="right" vertical="center" shrinkToFit="1"/>
    </xf>
    <xf numFmtId="43" fontId="8" fillId="0" borderId="2" xfId="1" applyFont="1" applyBorder="1" applyAlignment="1">
      <alignment horizontal="right" vertical="center" shrinkToFit="1"/>
    </xf>
    <xf numFmtId="4" fontId="17" fillId="0" borderId="5" xfId="0" applyNumberFormat="1" applyFont="1" applyBorder="1" applyAlignment="1">
      <alignment vertical="center" shrinkToFit="1"/>
    </xf>
    <xf numFmtId="43" fontId="17" fillId="0" borderId="5" xfId="1" applyFont="1" applyBorder="1" applyAlignment="1">
      <alignment vertical="center" shrinkToFit="1"/>
    </xf>
    <xf numFmtId="1" fontId="17" fillId="0" borderId="5" xfId="0" applyNumberFormat="1" applyFont="1" applyBorder="1" applyAlignment="1">
      <alignment vertical="center" shrinkToFit="1"/>
    </xf>
    <xf numFmtId="43" fontId="17" fillId="0" borderId="5" xfId="1" applyFont="1" applyBorder="1" applyAlignment="1">
      <alignment horizontal="center" vertical="center" wrapText="1"/>
    </xf>
    <xf numFmtId="43" fontId="44" fillId="0" borderId="5" xfId="1" applyFont="1" applyBorder="1" applyAlignment="1">
      <alignment horizontal="right" vertical="center" wrapText="1"/>
    </xf>
    <xf numFmtId="2" fontId="17" fillId="0" borderId="10" xfId="0" applyNumberFormat="1" applyFont="1" applyBorder="1" applyAlignment="1">
      <alignment horizontal="left" vertical="top" indent="1" shrinkToFit="1"/>
    </xf>
    <xf numFmtId="0" fontId="47" fillId="0" borderId="1" xfId="0" applyFont="1" applyBorder="1" applyAlignment="1">
      <alignment horizontal="center" vertical="center" wrapText="1"/>
    </xf>
    <xf numFmtId="2" fontId="17" fillId="0" borderId="1" xfId="0" applyNumberFormat="1" applyFont="1" applyBorder="1" applyAlignment="1">
      <alignment horizontal="center" vertical="center" shrinkToFit="1"/>
    </xf>
    <xf numFmtId="4" fontId="17" fillId="0" borderId="11" xfId="0" applyNumberFormat="1" applyFont="1" applyBorder="1" applyAlignment="1">
      <alignment horizontal="center" vertical="center" shrinkToFit="1"/>
    </xf>
    <xf numFmtId="0" fontId="47" fillId="0" borderId="0" xfId="0" applyFont="1" applyAlignment="1">
      <alignment horizontal="center" vertical="center" wrapText="1"/>
    </xf>
    <xf numFmtId="2" fontId="17" fillId="0" borderId="0" xfId="0" applyNumberFormat="1" applyFont="1" applyAlignment="1">
      <alignment horizontal="center" vertical="center" shrinkToFit="1"/>
    </xf>
    <xf numFmtId="43" fontId="10" fillId="0" borderId="0" xfId="1" applyFont="1" applyBorder="1" applyAlignment="1">
      <alignment horizontal="right" vertical="center" shrinkToFit="1"/>
    </xf>
    <xf numFmtId="43" fontId="59" fillId="0" borderId="2" xfId="1" applyFont="1" applyBorder="1" applyAlignment="1">
      <alignment horizontal="right" vertical="center" shrinkToFit="1"/>
    </xf>
    <xf numFmtId="0" fontId="3" fillId="0" borderId="15" xfId="0" applyFont="1" applyBorder="1" applyAlignment="1">
      <alignment horizontal="left" vertical="top" wrapText="1"/>
    </xf>
    <xf numFmtId="0" fontId="27" fillId="0" borderId="15" xfId="0" applyFont="1" applyBorder="1" applyAlignment="1">
      <alignment horizontal="center" vertical="center" wrapText="1"/>
    </xf>
    <xf numFmtId="43" fontId="27" fillId="0" borderId="15" xfId="1" applyFont="1" applyBorder="1" applyAlignment="1">
      <alignment horizontal="center" vertical="center" wrapText="1"/>
    </xf>
    <xf numFmtId="0" fontId="13" fillId="0" borderId="15" xfId="0" applyFont="1" applyBorder="1" applyAlignment="1">
      <alignment horizontal="left" vertical="top" wrapText="1" indent="1"/>
    </xf>
    <xf numFmtId="0" fontId="18" fillId="0" borderId="15" xfId="0" applyFont="1" applyBorder="1" applyAlignment="1">
      <alignment horizontal="center" vertical="center" wrapText="1"/>
    </xf>
    <xf numFmtId="1" fontId="17" fillId="0" borderId="15" xfId="0" applyNumberFormat="1" applyFont="1" applyBorder="1" applyAlignment="1">
      <alignment horizontal="center" vertical="center" shrinkToFit="1"/>
    </xf>
    <xf numFmtId="4" fontId="15" fillId="0" borderId="15" xfId="0" applyNumberFormat="1" applyFont="1" applyBorder="1" applyAlignment="1">
      <alignment horizontal="right" vertical="center" shrinkToFit="1"/>
    </xf>
    <xf numFmtId="43" fontId="19" fillId="0" borderId="15" xfId="1" applyFont="1" applyBorder="1" applyAlignment="1">
      <alignment horizontal="right" vertical="center" shrinkToFit="1"/>
    </xf>
    <xf numFmtId="0" fontId="0" fillId="0" borderId="15" xfId="0" applyBorder="1" applyAlignment="1">
      <alignment horizontal="left" vertical="top" wrapText="1" indent="1"/>
    </xf>
    <xf numFmtId="4" fontId="19" fillId="0" borderId="15" xfId="0" applyNumberFormat="1" applyFont="1" applyBorder="1" applyAlignment="1">
      <alignment horizontal="right" vertical="center" shrinkToFit="1"/>
    </xf>
    <xf numFmtId="2" fontId="15" fillId="0" borderId="15" xfId="0" applyNumberFormat="1" applyFont="1" applyBorder="1" applyAlignment="1">
      <alignment horizontal="center" vertical="center" shrinkToFit="1"/>
    </xf>
    <xf numFmtId="2" fontId="19" fillId="0" borderId="15" xfId="0" applyNumberFormat="1" applyFont="1" applyBorder="1" applyAlignment="1">
      <alignment horizontal="right" vertical="center" shrinkToFit="1"/>
    </xf>
    <xf numFmtId="0" fontId="5" fillId="0" borderId="15" xfId="0" applyFont="1" applyBorder="1" applyAlignment="1">
      <alignment horizontal="center" vertical="center" wrapText="1"/>
    </xf>
    <xf numFmtId="43" fontId="5" fillId="0" borderId="15" xfId="1" applyFont="1" applyBorder="1" applyAlignment="1">
      <alignment horizontal="center" vertical="center" wrapText="1"/>
    </xf>
    <xf numFmtId="0" fontId="0" fillId="0" borderId="15" xfId="0" applyBorder="1" applyAlignment="1">
      <alignment horizontal="center" vertical="center" wrapText="1"/>
    </xf>
    <xf numFmtId="0" fontId="0" fillId="0" borderId="15" xfId="0" applyBorder="1" applyAlignment="1">
      <alignment horizontal="right" vertical="center" wrapText="1"/>
    </xf>
    <xf numFmtId="43" fontId="0" fillId="0" borderId="15" xfId="1" applyFont="1" applyBorder="1" applyAlignment="1">
      <alignment horizontal="right" vertical="center" wrapText="1"/>
    </xf>
    <xf numFmtId="0" fontId="13" fillId="0" borderId="15" xfId="0" applyFont="1" applyBorder="1" applyAlignment="1">
      <alignment horizontal="right" vertical="top" wrapText="1"/>
    </xf>
    <xf numFmtId="0" fontId="13" fillId="0" borderId="15" xfId="0" applyFont="1" applyBorder="1" applyAlignment="1">
      <alignment horizontal="left" vertical="top" wrapText="1" indent="2"/>
    </xf>
    <xf numFmtId="0" fontId="18" fillId="0" borderId="15" xfId="0" applyFont="1" applyBorder="1" applyAlignment="1">
      <alignment horizontal="left" vertical="top" wrapText="1" indent="1"/>
    </xf>
    <xf numFmtId="43" fontId="10" fillId="0" borderId="15" xfId="1" applyFont="1" applyBorder="1" applyAlignment="1">
      <alignment horizontal="right" vertical="center" shrinkToFit="1"/>
    </xf>
    <xf numFmtId="43" fontId="0" fillId="0" borderId="15" xfId="1" applyFont="1" applyBorder="1" applyAlignment="1">
      <alignment horizontal="center" vertical="center" wrapText="1"/>
    </xf>
    <xf numFmtId="0" fontId="3" fillId="0" borderId="15" xfId="0" applyFont="1" applyBorder="1" applyAlignment="1">
      <alignment horizontal="right" vertical="top" wrapText="1"/>
    </xf>
    <xf numFmtId="0" fontId="3" fillId="0" borderId="15" xfId="0" applyFont="1" applyBorder="1" applyAlignment="1">
      <alignment horizontal="left" vertical="top" wrapText="1" indent="5"/>
    </xf>
    <xf numFmtId="0" fontId="11" fillId="0" borderId="15" xfId="0" applyFont="1" applyBorder="1" applyAlignment="1">
      <alignment horizontal="center" vertical="center" wrapText="1"/>
    </xf>
    <xf numFmtId="0" fontId="5" fillId="0" borderId="15" xfId="0" applyFont="1" applyBorder="1" applyAlignment="1">
      <alignment horizontal="right" vertical="center" wrapText="1"/>
    </xf>
    <xf numFmtId="43" fontId="5" fillId="0" borderId="15" xfId="1" applyFont="1" applyBorder="1" applyAlignment="1">
      <alignment horizontal="right" vertical="center" wrapText="1"/>
    </xf>
    <xf numFmtId="0" fontId="0" fillId="0" borderId="15" xfId="0" applyBorder="1" applyAlignment="1">
      <alignment horizontal="left" vertical="top" wrapText="1"/>
    </xf>
    <xf numFmtId="0" fontId="18" fillId="0" borderId="15" xfId="0" applyFont="1" applyBorder="1" applyAlignment="1">
      <alignment horizontal="left" vertical="top" wrapText="1"/>
    </xf>
    <xf numFmtId="0" fontId="13" fillId="0" borderId="15" xfId="0" applyFont="1" applyBorder="1" applyAlignment="1">
      <alignment horizontal="left" vertical="top" wrapText="1"/>
    </xf>
    <xf numFmtId="0" fontId="3" fillId="0" borderId="15" xfId="0" applyFont="1" applyBorder="1" applyAlignment="1">
      <alignment horizontal="left" vertical="top" wrapText="1" indent="3"/>
    </xf>
    <xf numFmtId="3" fontId="19" fillId="0" borderId="15" xfId="0" applyNumberFormat="1" applyFont="1" applyBorder="1" applyAlignment="1">
      <alignment horizontal="right" vertical="center" shrinkToFit="1"/>
    </xf>
    <xf numFmtId="0" fontId="18" fillId="0" borderId="15" xfId="0" applyFont="1" applyBorder="1" applyAlignment="1">
      <alignment horizontal="left" vertical="top" wrapText="1" indent="2"/>
    </xf>
    <xf numFmtId="1" fontId="15" fillId="0" borderId="15" xfId="0" applyNumberFormat="1" applyFont="1" applyBorder="1" applyAlignment="1">
      <alignment horizontal="center" vertical="center" shrinkToFit="1"/>
    </xf>
    <xf numFmtId="0" fontId="0" fillId="0" borderId="15" xfId="0" applyBorder="1" applyAlignment="1">
      <alignment horizontal="left" vertical="top" wrapText="1" indent="2"/>
    </xf>
    <xf numFmtId="1" fontId="19" fillId="0" borderId="15" xfId="0" applyNumberFormat="1" applyFont="1" applyBorder="1" applyAlignment="1">
      <alignment horizontal="center" vertical="center" shrinkToFit="1"/>
    </xf>
    <xf numFmtId="2" fontId="15" fillId="0" borderId="15" xfId="0" applyNumberFormat="1" applyFont="1" applyBorder="1" applyAlignment="1">
      <alignment horizontal="right" vertical="center" shrinkToFit="1"/>
    </xf>
    <xf numFmtId="3" fontId="15" fillId="0" borderId="15" xfId="0" applyNumberFormat="1" applyFont="1" applyBorder="1" applyAlignment="1">
      <alignment horizontal="right" vertical="center" shrinkToFit="1"/>
    </xf>
    <xf numFmtId="0" fontId="27" fillId="0" borderId="19" xfId="0" applyFont="1" applyBorder="1" applyAlignment="1">
      <alignment horizontal="center" vertical="center" wrapText="1"/>
    </xf>
    <xf numFmtId="43" fontId="27" fillId="0" borderId="20" xfId="1" applyFont="1" applyBorder="1" applyAlignment="1">
      <alignment horizontal="center" vertical="center" wrapText="1"/>
    </xf>
    <xf numFmtId="1" fontId="19" fillId="0" borderId="19" xfId="0" applyNumberFormat="1" applyFont="1" applyBorder="1" applyAlignment="1">
      <alignment horizontal="center" vertical="top" shrinkToFit="1"/>
    </xf>
    <xf numFmtId="43" fontId="17" fillId="0" borderId="20" xfId="1" applyFont="1" applyBorder="1" applyAlignment="1">
      <alignment horizontal="right" vertical="center" shrinkToFit="1"/>
    </xf>
    <xf numFmtId="0" fontId="5" fillId="0" borderId="19" xfId="0" applyFont="1" applyBorder="1" applyAlignment="1">
      <alignment horizontal="center" vertical="center" wrapText="1"/>
    </xf>
    <xf numFmtId="43" fontId="5" fillId="0" borderId="20" xfId="1" applyFont="1" applyBorder="1" applyAlignment="1">
      <alignment horizontal="center" vertical="center" wrapText="1"/>
    </xf>
    <xf numFmtId="1" fontId="19" fillId="0" borderId="19" xfId="0" applyNumberFormat="1" applyFont="1" applyBorder="1" applyAlignment="1">
      <alignment horizontal="left" vertical="top" shrinkToFit="1"/>
    </xf>
    <xf numFmtId="43" fontId="0" fillId="0" borderId="20" xfId="1" applyFont="1" applyBorder="1" applyAlignment="1">
      <alignment horizontal="right" vertical="center" wrapText="1"/>
    </xf>
    <xf numFmtId="0" fontId="13" fillId="0" borderId="19" xfId="0" applyFont="1" applyBorder="1" applyAlignment="1">
      <alignment horizontal="right" vertical="top" wrapText="1"/>
    </xf>
    <xf numFmtId="43" fontId="10" fillId="0" borderId="20" xfId="1" applyFont="1" applyBorder="1" applyAlignment="1">
      <alignment horizontal="right" vertical="center" shrinkToFit="1"/>
    </xf>
    <xf numFmtId="1" fontId="24" fillId="0" borderId="19" xfId="0" applyNumberFormat="1" applyFont="1" applyBorder="1" applyAlignment="1">
      <alignment horizontal="left" vertical="top" shrinkToFit="1"/>
    </xf>
    <xf numFmtId="164" fontId="19" fillId="0" borderId="19" xfId="0" applyNumberFormat="1" applyFont="1" applyBorder="1" applyAlignment="1">
      <alignment horizontal="left" vertical="top" indent="1" shrinkToFit="1"/>
    </xf>
    <xf numFmtId="0" fontId="0" fillId="0" borderId="19" xfId="0" applyBorder="1" applyAlignment="1">
      <alignment horizontal="left" wrapText="1"/>
    </xf>
    <xf numFmtId="2" fontId="19" fillId="0" borderId="19" xfId="0" applyNumberFormat="1" applyFont="1" applyBorder="1" applyAlignment="1">
      <alignment horizontal="right" vertical="top" shrinkToFit="1"/>
    </xf>
    <xf numFmtId="164" fontId="19" fillId="0" borderId="19" xfId="0" applyNumberFormat="1" applyFont="1" applyBorder="1" applyAlignment="1">
      <alignment horizontal="right" vertical="top" indent="1" shrinkToFit="1"/>
    </xf>
    <xf numFmtId="43" fontId="9" fillId="0" borderId="20" xfId="1" applyFont="1" applyBorder="1" applyAlignment="1">
      <alignment horizontal="right" vertical="center" shrinkToFit="1"/>
    </xf>
    <xf numFmtId="43" fontId="5" fillId="0" borderId="20" xfId="1" applyFont="1" applyBorder="1" applyAlignment="1">
      <alignment horizontal="right" vertical="center" wrapText="1"/>
    </xf>
    <xf numFmtId="0" fontId="0" fillId="0" borderId="19" xfId="0" applyBorder="1" applyAlignment="1">
      <alignment horizontal="left" vertical="center" wrapText="1"/>
    </xf>
    <xf numFmtId="43" fontId="10" fillId="0" borderId="22" xfId="1" applyFont="1" applyBorder="1" applyAlignment="1">
      <alignment horizontal="right" vertical="center" shrinkToFit="1"/>
    </xf>
    <xf numFmtId="0" fontId="35" fillId="0" borderId="5" xfId="0" applyFont="1" applyBorder="1" applyAlignment="1">
      <alignment horizontal="left" vertical="top" wrapText="1" indent="2"/>
    </xf>
    <xf numFmtId="0" fontId="38" fillId="0" borderId="5" xfId="0" applyFont="1" applyBorder="1" applyAlignment="1">
      <alignment horizontal="left" vertical="top" wrapText="1" indent="1"/>
    </xf>
    <xf numFmtId="0" fontId="57" fillId="0" borderId="5" xfId="0" applyFont="1" applyBorder="1" applyAlignment="1">
      <alignment horizontal="center" vertical="center" wrapText="1"/>
    </xf>
    <xf numFmtId="0" fontId="38" fillId="0" borderId="5" xfId="0" applyFont="1" applyBorder="1" applyAlignment="1">
      <alignment horizontal="left" vertical="top" wrapText="1" indent="2"/>
    </xf>
    <xf numFmtId="0" fontId="35" fillId="0" borderId="5" xfId="0" applyFont="1" applyBorder="1" applyAlignment="1">
      <alignment horizontal="left" vertical="top" wrapText="1" indent="1"/>
    </xf>
    <xf numFmtId="0" fontId="35" fillId="0" borderId="15" xfId="0" applyFont="1" applyBorder="1" applyAlignment="1">
      <alignment horizontal="left" vertical="top" wrapText="1" indent="1"/>
    </xf>
    <xf numFmtId="0" fontId="30" fillId="0" borderId="5" xfId="0" applyFont="1" applyBorder="1" applyAlignment="1">
      <alignment horizontal="left" vertical="top" wrapText="1" indent="1"/>
    </xf>
    <xf numFmtId="0" fontId="35" fillId="0" borderId="4" xfId="0" applyFont="1" applyBorder="1" applyAlignment="1">
      <alignment horizontal="left" vertical="top" wrapText="1" indent="2"/>
    </xf>
    <xf numFmtId="0" fontId="33" fillId="0" borderId="3" xfId="0" applyFont="1" applyBorder="1" applyAlignment="1">
      <alignment horizontal="left" vertical="top" wrapText="1"/>
    </xf>
    <xf numFmtId="0" fontId="0" fillId="2" borderId="0" xfId="0" applyFill="1" applyAlignment="1">
      <alignment horizontal="left" vertical="top"/>
    </xf>
    <xf numFmtId="0" fontId="47" fillId="2" borderId="0" xfId="0" applyFont="1" applyFill="1" applyAlignment="1">
      <alignment horizontal="center" vertical="center"/>
    </xf>
    <xf numFmtId="0" fontId="0" fillId="2" borderId="0" xfId="0" applyFill="1" applyAlignment="1">
      <alignment horizontal="center" vertical="center"/>
    </xf>
    <xf numFmtId="43" fontId="52" fillId="2" borderId="5" xfId="1" applyFont="1" applyFill="1" applyBorder="1" applyAlignment="1">
      <alignment horizontal="right" vertical="center" shrinkToFit="1"/>
    </xf>
    <xf numFmtId="43" fontId="0" fillId="3" borderId="0" xfId="1" applyFont="1" applyFill="1" applyAlignment="1">
      <alignment horizontal="left" vertical="top"/>
    </xf>
    <xf numFmtId="43" fontId="9" fillId="3" borderId="3" xfId="1" applyFont="1" applyFill="1" applyBorder="1" applyAlignment="1">
      <alignment horizontal="right" vertical="center" shrinkToFit="1"/>
    </xf>
    <xf numFmtId="43" fontId="9" fillId="3" borderId="5" xfId="1" applyFont="1" applyFill="1" applyBorder="1" applyAlignment="1">
      <alignment horizontal="right" vertical="center" shrinkToFit="1"/>
    </xf>
    <xf numFmtId="43" fontId="9" fillId="3" borderId="4" xfId="1" applyFont="1" applyFill="1" applyBorder="1" applyAlignment="1">
      <alignment horizontal="right" vertical="center" shrinkToFit="1"/>
    </xf>
    <xf numFmtId="0" fontId="38" fillId="0" borderId="15" xfId="0" applyFont="1" applyBorder="1" applyAlignment="1">
      <alignment horizontal="left" vertical="top" wrapText="1"/>
    </xf>
    <xf numFmtId="0" fontId="30" fillId="0" borderId="15" xfId="0" applyFont="1" applyBorder="1" applyAlignment="1">
      <alignment horizontal="left" vertical="top" wrapText="1" indent="1"/>
    </xf>
    <xf numFmtId="0" fontId="1" fillId="0" borderId="0" xfId="0" applyFont="1" applyAlignment="1">
      <alignment horizontal="left" vertical="top" wrapText="1"/>
    </xf>
    <xf numFmtId="0" fontId="3" fillId="0" borderId="0" xfId="0" applyFont="1" applyAlignment="1">
      <alignment horizontal="left" vertical="top" wrapText="1" indent="11"/>
    </xf>
    <xf numFmtId="0" fontId="2" fillId="0" borderId="0" xfId="0" applyFont="1" applyAlignment="1">
      <alignment horizontal="center" vertical="center" wrapText="1"/>
    </xf>
    <xf numFmtId="0" fontId="6" fillId="0" borderId="3" xfId="0" applyFont="1" applyBorder="1" applyAlignment="1">
      <alignment horizontal="left" vertical="top" wrapText="1"/>
    </xf>
    <xf numFmtId="0" fontId="6" fillId="0" borderId="4" xfId="0" applyFont="1" applyBorder="1" applyAlignment="1">
      <alignment horizontal="left" vertical="top" wrapText="1"/>
    </xf>
    <xf numFmtId="0" fontId="1" fillId="0" borderId="12"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13" xfId="0" applyFont="1" applyBorder="1" applyAlignment="1">
      <alignment horizontal="center" vertical="center" wrapText="1"/>
    </xf>
    <xf numFmtId="0" fontId="0" fillId="0" borderId="0" xfId="0" applyAlignment="1">
      <alignment horizontal="left" vertical="top" wrapText="1" indent="7"/>
    </xf>
    <xf numFmtId="0" fontId="0" fillId="0" borderId="0" xfId="0" applyAlignment="1">
      <alignment horizontal="left" vertical="top" wrapText="1" indent="9"/>
    </xf>
    <xf numFmtId="0" fontId="4" fillId="0" borderId="1" xfId="0" applyFont="1" applyBorder="1" applyAlignment="1">
      <alignment horizontal="left" vertical="top" wrapText="1"/>
    </xf>
    <xf numFmtId="0" fontId="14" fillId="0" borderId="12" xfId="0" applyFont="1" applyBorder="1" applyAlignment="1">
      <alignment horizontal="left" vertical="top" wrapText="1" indent="25"/>
    </xf>
    <xf numFmtId="0" fontId="14" fillId="0" borderId="13" xfId="0" applyFont="1" applyBorder="1" applyAlignment="1">
      <alignment horizontal="left" vertical="top" wrapText="1" indent="25"/>
    </xf>
    <xf numFmtId="0" fontId="1" fillId="0" borderId="1" xfId="0" applyFont="1" applyBorder="1" applyAlignment="1">
      <alignment horizontal="left" vertical="top" wrapText="1"/>
    </xf>
    <xf numFmtId="0" fontId="3" fillId="0" borderId="12" xfId="0" applyFont="1" applyBorder="1" applyAlignment="1">
      <alignment horizontal="center" vertical="top" wrapText="1"/>
    </xf>
    <xf numFmtId="0" fontId="3" fillId="0" borderId="14" xfId="0" applyFont="1" applyBorder="1" applyAlignment="1">
      <alignment horizontal="center" vertical="top" wrapText="1"/>
    </xf>
    <xf numFmtId="0" fontId="3" fillId="0" borderId="13" xfId="0" applyFont="1" applyBorder="1" applyAlignment="1">
      <alignment horizontal="center" vertical="top" wrapText="1"/>
    </xf>
    <xf numFmtId="0" fontId="3" fillId="0" borderId="0" xfId="0" applyFont="1" applyAlignment="1">
      <alignment horizontal="left" vertical="top" wrapText="1"/>
    </xf>
    <xf numFmtId="0" fontId="27" fillId="0" borderId="0" xfId="0" applyFont="1" applyAlignment="1">
      <alignment horizontal="left" vertical="top" wrapText="1"/>
    </xf>
    <xf numFmtId="0" fontId="3" fillId="0" borderId="1" xfId="0" applyFont="1" applyBorder="1" applyAlignment="1">
      <alignment horizontal="left" vertical="top" wrapText="1" indent="1"/>
    </xf>
    <xf numFmtId="0" fontId="16" fillId="0" borderId="5" xfId="0" applyFont="1" applyBorder="1" applyAlignment="1">
      <alignment horizontal="left" vertical="top" wrapText="1" indent="2"/>
    </xf>
    <xf numFmtId="0" fontId="16" fillId="0" borderId="4" xfId="0" applyFont="1" applyBorder="1" applyAlignment="1">
      <alignment horizontal="left" vertical="top" wrapText="1" indent="2"/>
    </xf>
    <xf numFmtId="0" fontId="21" fillId="0" borderId="12" xfId="0" applyFont="1" applyBorder="1" applyAlignment="1">
      <alignment horizontal="left" vertical="top" wrapText="1" indent="13"/>
    </xf>
    <xf numFmtId="0" fontId="21" fillId="0" borderId="14" xfId="0" applyFont="1" applyBorder="1" applyAlignment="1">
      <alignment horizontal="left" vertical="top" wrapText="1" indent="13"/>
    </xf>
    <xf numFmtId="0" fontId="21" fillId="0" borderId="13" xfId="0" applyFont="1" applyBorder="1" applyAlignment="1">
      <alignment horizontal="left" vertical="top" wrapText="1" indent="13"/>
    </xf>
    <xf numFmtId="0" fontId="27" fillId="0" borderId="0" xfId="0" applyFont="1" applyAlignment="1">
      <alignment horizontal="left" vertical="top" wrapText="1" indent="2"/>
    </xf>
    <xf numFmtId="0" fontId="3" fillId="0" borderId="0" xfId="0" applyFont="1" applyAlignment="1">
      <alignment horizontal="left" vertical="top" wrapText="1" indent="2"/>
    </xf>
    <xf numFmtId="0" fontId="3" fillId="0" borderId="1" xfId="0" applyFont="1" applyBorder="1" applyAlignment="1">
      <alignment horizontal="left" vertical="top" wrapText="1" indent="3"/>
    </xf>
    <xf numFmtId="0" fontId="1" fillId="0" borderId="12" xfId="0" applyFont="1" applyBorder="1" applyAlignment="1">
      <alignment horizontal="left" vertical="top" wrapText="1" indent="13"/>
    </xf>
    <xf numFmtId="0" fontId="1" fillId="0" borderId="14" xfId="0" applyFont="1" applyBorder="1" applyAlignment="1">
      <alignment horizontal="left" vertical="top" wrapText="1" indent="13"/>
    </xf>
    <xf numFmtId="0" fontId="1" fillId="0" borderId="13" xfId="0" applyFont="1" applyBorder="1" applyAlignment="1">
      <alignment horizontal="left" vertical="top" wrapText="1" indent="13"/>
    </xf>
    <xf numFmtId="0" fontId="1" fillId="0" borderId="12" xfId="0" applyFont="1" applyBorder="1" applyAlignment="1">
      <alignment horizontal="left" vertical="top" wrapText="1" indent="14"/>
    </xf>
    <xf numFmtId="0" fontId="1" fillId="0" borderId="14" xfId="0" applyFont="1" applyBorder="1" applyAlignment="1">
      <alignment horizontal="left" vertical="top" wrapText="1" indent="14"/>
    </xf>
    <xf numFmtId="0" fontId="1" fillId="0" borderId="13" xfId="0" applyFont="1" applyBorder="1" applyAlignment="1">
      <alignment horizontal="left" vertical="top" wrapText="1" indent="14"/>
    </xf>
    <xf numFmtId="0" fontId="1" fillId="0" borderId="12" xfId="0" applyFont="1" applyBorder="1" applyAlignment="1">
      <alignment horizontal="left" vertical="top" wrapText="1" indent="11"/>
    </xf>
    <xf numFmtId="0" fontId="1" fillId="0" borderId="14" xfId="0" applyFont="1" applyBorder="1" applyAlignment="1">
      <alignment horizontal="left" vertical="top" wrapText="1" indent="11"/>
    </xf>
    <xf numFmtId="0" fontId="1" fillId="0" borderId="13" xfId="0" applyFont="1" applyBorder="1" applyAlignment="1">
      <alignment horizontal="left" vertical="top" wrapText="1" indent="11"/>
    </xf>
    <xf numFmtId="0" fontId="1" fillId="0" borderId="12" xfId="0" applyFont="1" applyBorder="1" applyAlignment="1">
      <alignment horizontal="center" vertical="top" wrapText="1"/>
    </xf>
    <xf numFmtId="0" fontId="1" fillId="0" borderId="14" xfId="0" applyFont="1" applyBorder="1" applyAlignment="1">
      <alignment horizontal="center" vertical="top" wrapText="1"/>
    </xf>
    <xf numFmtId="0" fontId="1" fillId="0" borderId="13" xfId="0" applyFont="1" applyBorder="1" applyAlignment="1">
      <alignment horizontal="center" vertical="top" wrapText="1"/>
    </xf>
    <xf numFmtId="0" fontId="3" fillId="0" borderId="16" xfId="0" applyFont="1" applyBorder="1" applyAlignment="1">
      <alignment horizontal="left" vertical="top" wrapText="1"/>
    </xf>
    <xf numFmtId="0" fontId="3" fillId="0" borderId="17" xfId="0" applyFont="1" applyBorder="1" applyAlignment="1">
      <alignment horizontal="left" vertical="top" wrapText="1"/>
    </xf>
    <xf numFmtId="0" fontId="3" fillId="0" borderId="18" xfId="0" applyFont="1" applyBorder="1" applyAlignment="1">
      <alignment horizontal="left" vertical="top" wrapText="1"/>
    </xf>
    <xf numFmtId="0" fontId="27" fillId="0" borderId="19" xfId="0" applyFont="1" applyBorder="1" applyAlignment="1">
      <alignment horizontal="left" vertical="top" wrapText="1" indent="2"/>
    </xf>
    <xf numFmtId="0" fontId="3" fillId="0" borderId="15" xfId="0" applyFont="1" applyBorder="1" applyAlignment="1">
      <alignment horizontal="left" vertical="top" wrapText="1" indent="2"/>
    </xf>
    <xf numFmtId="0" fontId="3" fillId="0" borderId="20" xfId="0" applyFont="1" applyBorder="1" applyAlignment="1">
      <alignment horizontal="left" vertical="top" wrapText="1" indent="2"/>
    </xf>
    <xf numFmtId="0" fontId="3" fillId="0" borderId="19" xfId="0" applyFont="1" applyBorder="1" applyAlignment="1">
      <alignment horizontal="left" vertical="top" wrapText="1"/>
    </xf>
    <xf numFmtId="0" fontId="3" fillId="0" borderId="15" xfId="0" applyFont="1" applyBorder="1" applyAlignment="1">
      <alignment horizontal="left" vertical="top" wrapText="1"/>
    </xf>
    <xf numFmtId="0" fontId="3" fillId="0" borderId="20" xfId="0" applyFont="1" applyBorder="1" applyAlignment="1">
      <alignment horizontal="left" vertical="top" wrapText="1"/>
    </xf>
    <xf numFmtId="0" fontId="3" fillId="0" borderId="19" xfId="0" applyFont="1" applyBorder="1" applyAlignment="1">
      <alignment horizontal="left" vertical="top" wrapText="1" indent="2"/>
    </xf>
    <xf numFmtId="0" fontId="1" fillId="0" borderId="19" xfId="0" applyFont="1" applyBorder="1" applyAlignment="1">
      <alignment horizontal="left" vertical="top" wrapText="1" indent="4"/>
    </xf>
    <xf numFmtId="0" fontId="1" fillId="0" borderId="15" xfId="0" applyFont="1" applyBorder="1" applyAlignment="1">
      <alignment horizontal="left" vertical="top" wrapText="1" indent="4"/>
    </xf>
    <xf numFmtId="0" fontId="3" fillId="0" borderId="19" xfId="0" applyFont="1" applyBorder="1" applyAlignment="1">
      <alignment horizontal="left" vertical="top" wrapText="1" indent="12"/>
    </xf>
    <xf numFmtId="0" fontId="3" fillId="0" borderId="15" xfId="0" applyFont="1" applyBorder="1" applyAlignment="1">
      <alignment horizontal="left" vertical="top" wrapText="1" indent="12"/>
    </xf>
    <xf numFmtId="0" fontId="3" fillId="0" borderId="20" xfId="0" applyFont="1" applyBorder="1" applyAlignment="1">
      <alignment horizontal="left" vertical="top" wrapText="1" indent="12"/>
    </xf>
    <xf numFmtId="0" fontId="1" fillId="0" borderId="21" xfId="0" applyFont="1" applyBorder="1" applyAlignment="1">
      <alignment horizontal="left" vertical="top" wrapText="1" indent="2"/>
    </xf>
    <xf numFmtId="0" fontId="1" fillId="0" borderId="22" xfId="0" applyFont="1" applyBorder="1" applyAlignment="1">
      <alignment horizontal="left" vertical="top" wrapText="1" indent="2"/>
    </xf>
    <xf numFmtId="0" fontId="1" fillId="0" borderId="19" xfId="0" applyFont="1" applyBorder="1" applyAlignment="1">
      <alignment horizontal="left" vertical="top" wrapText="1" indent="3"/>
    </xf>
    <xf numFmtId="0" fontId="1" fillId="0" borderId="15" xfId="0" applyFont="1" applyBorder="1" applyAlignment="1">
      <alignment horizontal="left" vertical="top" wrapText="1" indent="3"/>
    </xf>
    <xf numFmtId="0" fontId="3" fillId="0" borderId="19" xfId="0" applyFont="1" applyBorder="1" applyAlignment="1">
      <alignment horizontal="left" vertical="top" wrapText="1" indent="6"/>
    </xf>
    <xf numFmtId="0" fontId="3" fillId="0" borderId="15" xfId="0" applyFont="1" applyBorder="1" applyAlignment="1">
      <alignment horizontal="left" vertical="top" wrapText="1" indent="6"/>
    </xf>
    <xf numFmtId="43" fontId="0" fillId="4" borderId="0" xfId="1" applyFont="1" applyFill="1" applyAlignment="1">
      <alignment horizontal="left" vertical="top"/>
    </xf>
    <xf numFmtId="43" fontId="0" fillId="2" borderId="0" xfId="0" applyNumberFormat="1" applyFill="1" applyAlignment="1">
      <alignment horizontal="left" vertical="top"/>
    </xf>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0"/>
  <sheetViews>
    <sheetView tabSelected="1" view="pageBreakPreview" topLeftCell="A7" zoomScale="145" zoomScaleNormal="100" zoomScaleSheetLayoutView="145" workbookViewId="0">
      <selection activeCell="D44" sqref="D44"/>
    </sheetView>
  </sheetViews>
  <sheetFormatPr defaultRowHeight="12.75"/>
  <cols>
    <col min="1" max="1" width="9.5" customWidth="1"/>
    <col min="2" max="2" width="70.33203125" customWidth="1"/>
    <col min="3" max="3" width="21.6640625" customWidth="1"/>
    <col min="4" max="4" width="17.1640625" style="144" bestFit="1" customWidth="1"/>
    <col min="5" max="5" width="14.5" style="238" customWidth="1"/>
  </cols>
  <sheetData>
    <row r="1" spans="1:5" ht="15.75" customHeight="1">
      <c r="A1" s="248" t="s">
        <v>0</v>
      </c>
      <c r="B1" s="248"/>
      <c r="C1" s="248"/>
    </row>
    <row r="2" spans="1:5" ht="17.25" customHeight="1">
      <c r="A2" s="1"/>
      <c r="B2" s="2" t="s">
        <v>1</v>
      </c>
      <c r="C2" s="1"/>
    </row>
    <row r="3" spans="1:5" ht="17.25" customHeight="1">
      <c r="A3" s="1"/>
      <c r="B3" s="2" t="s">
        <v>2</v>
      </c>
      <c r="C3" s="1"/>
    </row>
    <row r="4" spans="1:5" ht="27.6" customHeight="1">
      <c r="A4" s="249" t="s">
        <v>3</v>
      </c>
      <c r="B4" s="249"/>
      <c r="C4" s="249"/>
    </row>
    <row r="5" spans="1:5" ht="17.25" customHeight="1">
      <c r="A5" s="250" t="s">
        <v>4</v>
      </c>
      <c r="B5" s="250"/>
      <c r="C5" s="250"/>
    </row>
    <row r="6" spans="1:5" ht="38.1" customHeight="1">
      <c r="A6" s="3"/>
      <c r="B6" s="2" t="s">
        <v>5</v>
      </c>
      <c r="C6" s="3"/>
    </row>
    <row r="7" spans="1:5" ht="35.85" customHeight="1">
      <c r="A7" s="4" t="s">
        <v>6</v>
      </c>
      <c r="B7" s="5"/>
      <c r="C7" s="5"/>
    </row>
    <row r="8" spans="1:5" s="107" customFormat="1" ht="22.5" customHeight="1">
      <c r="A8" s="106" t="s">
        <v>645</v>
      </c>
      <c r="B8" s="106" t="s">
        <v>646</v>
      </c>
      <c r="C8" s="113" t="s">
        <v>689</v>
      </c>
      <c r="D8" s="145"/>
      <c r="E8" s="239"/>
    </row>
    <row r="9" spans="1:5" ht="81.599999999999994" customHeight="1">
      <c r="A9" s="251" t="s">
        <v>8</v>
      </c>
      <c r="B9" s="7" t="s">
        <v>9</v>
      </c>
      <c r="C9" s="8"/>
    </row>
    <row r="10" spans="1:5" ht="20.25" customHeight="1">
      <c r="A10" s="252"/>
      <c r="B10" s="9" t="s">
        <v>10</v>
      </c>
      <c r="C10" s="155">
        <f>C47</f>
        <v>43722252.0515</v>
      </c>
    </row>
    <row r="11" spans="1:5" ht="14.25">
      <c r="A11" s="248" t="s">
        <v>0</v>
      </c>
      <c r="B11" s="248"/>
      <c r="C11" s="248"/>
    </row>
    <row r="12" spans="1:5" ht="15">
      <c r="A12" s="1"/>
      <c r="B12" s="2" t="s">
        <v>1</v>
      </c>
      <c r="C12" s="97"/>
    </row>
    <row r="13" spans="1:5" ht="15">
      <c r="A13" s="1"/>
      <c r="B13" s="2" t="s">
        <v>2</v>
      </c>
      <c r="C13" s="97"/>
    </row>
    <row r="14" spans="1:5">
      <c r="A14" s="256" t="s">
        <v>11</v>
      </c>
      <c r="B14" s="256"/>
      <c r="C14" s="256"/>
    </row>
    <row r="15" spans="1:5" ht="30">
      <c r="A15" s="1"/>
      <c r="B15" s="2" t="s">
        <v>4</v>
      </c>
      <c r="C15" s="97"/>
    </row>
    <row r="16" spans="1:5" ht="30">
      <c r="A16" s="3"/>
      <c r="B16" s="10" t="s">
        <v>12</v>
      </c>
      <c r="C16" s="97"/>
    </row>
    <row r="17" spans="1:4" ht="14.25">
      <c r="A17" s="4" t="s">
        <v>13</v>
      </c>
      <c r="B17" s="5"/>
      <c r="C17" s="98"/>
    </row>
    <row r="18" spans="1:4" ht="30">
      <c r="A18" s="100" t="s">
        <v>645</v>
      </c>
      <c r="B18" s="101" t="s">
        <v>646</v>
      </c>
      <c r="C18" s="99" t="s">
        <v>648</v>
      </c>
    </row>
    <row r="19" spans="1:4" ht="14.25">
      <c r="A19" s="11">
        <v>1</v>
      </c>
      <c r="B19" s="12" t="s">
        <v>14</v>
      </c>
      <c r="C19" s="156">
        <f>C55</f>
        <v>3135000</v>
      </c>
    </row>
    <row r="20" spans="1:4" ht="14.25">
      <c r="A20" s="13">
        <v>2</v>
      </c>
      <c r="B20" s="14" t="s">
        <v>15</v>
      </c>
      <c r="C20" s="130"/>
    </row>
    <row r="21" spans="1:4">
      <c r="A21" s="16">
        <v>2.1</v>
      </c>
      <c r="B21" s="17" t="s">
        <v>16</v>
      </c>
      <c r="C21" s="130"/>
    </row>
    <row r="22" spans="1:4">
      <c r="A22" s="18" t="s">
        <v>17</v>
      </c>
      <c r="B22" s="19" t="s">
        <v>18</v>
      </c>
      <c r="C22" s="136">
        <f>C58</f>
        <v>1026762.1</v>
      </c>
    </row>
    <row r="23" spans="1:4">
      <c r="A23" s="16">
        <v>2.2000000000000002</v>
      </c>
      <c r="B23" s="17" t="s">
        <v>19</v>
      </c>
      <c r="C23" s="130"/>
    </row>
    <row r="24" spans="1:4" ht="14.25">
      <c r="A24" s="20" t="s">
        <v>20</v>
      </c>
      <c r="B24" s="19" t="s">
        <v>21</v>
      </c>
      <c r="C24" s="136">
        <f>C60</f>
        <v>10396089.299999999</v>
      </c>
    </row>
    <row r="25" spans="1:4">
      <c r="A25" s="20" t="s">
        <v>22</v>
      </c>
      <c r="B25" s="19" t="s">
        <v>23</v>
      </c>
      <c r="C25" s="136">
        <f>C61</f>
        <v>1047000.8999999999</v>
      </c>
    </row>
    <row r="26" spans="1:4">
      <c r="A26" s="16">
        <v>2.2999999999999998</v>
      </c>
      <c r="B26" s="17" t="s">
        <v>24</v>
      </c>
      <c r="C26" s="130"/>
    </row>
    <row r="27" spans="1:4">
      <c r="A27" s="20" t="s">
        <v>25</v>
      </c>
      <c r="B27" s="19" t="s">
        <v>26</v>
      </c>
      <c r="C27" s="136">
        <f>C63</f>
        <v>125263.40000000001</v>
      </c>
    </row>
    <row r="28" spans="1:4">
      <c r="A28" s="20" t="s">
        <v>27</v>
      </c>
      <c r="B28" s="19" t="s">
        <v>28</v>
      </c>
      <c r="C28" s="136">
        <f>C64</f>
        <v>210414.90000000002</v>
      </c>
    </row>
    <row r="29" spans="1:4" ht="14.25">
      <c r="A29" s="15"/>
      <c r="B29" s="21" t="s">
        <v>29</v>
      </c>
      <c r="C29" s="142">
        <f>C65</f>
        <v>12805530.6</v>
      </c>
      <c r="D29" s="144">
        <f>SUM(C22:C28)</f>
        <v>12805530.6</v>
      </c>
    </row>
    <row r="30" spans="1:4" ht="28.5">
      <c r="A30" s="13">
        <v>3</v>
      </c>
      <c r="B30" s="14" t="s">
        <v>30</v>
      </c>
      <c r="C30" s="130"/>
    </row>
    <row r="31" spans="1:4">
      <c r="A31" s="16">
        <v>3.1</v>
      </c>
      <c r="B31" s="17" t="s">
        <v>31</v>
      </c>
      <c r="C31" s="130"/>
    </row>
    <row r="32" spans="1:4">
      <c r="A32" s="18" t="s">
        <v>32</v>
      </c>
      <c r="B32" s="19" t="s">
        <v>33</v>
      </c>
      <c r="C32" s="136">
        <f>C68</f>
        <v>522150</v>
      </c>
    </row>
    <row r="33" spans="1:5">
      <c r="A33" s="18" t="s">
        <v>34</v>
      </c>
      <c r="B33" s="19" t="s">
        <v>35</v>
      </c>
      <c r="C33" s="136">
        <f>C69</f>
        <v>980153.5</v>
      </c>
    </row>
    <row r="34" spans="1:5" ht="14.25">
      <c r="A34" s="15"/>
      <c r="B34" s="21" t="s">
        <v>29</v>
      </c>
      <c r="C34" s="142">
        <f>C70</f>
        <v>1502303.5</v>
      </c>
      <c r="D34" s="144">
        <f>SUM(C32:C33)</f>
        <v>1502303.5</v>
      </c>
    </row>
    <row r="35" spans="1:5">
      <c r="A35" s="16">
        <v>3.2</v>
      </c>
      <c r="B35" s="17" t="s">
        <v>36</v>
      </c>
      <c r="C35" s="130"/>
    </row>
    <row r="36" spans="1:5">
      <c r="A36" s="18" t="s">
        <v>37</v>
      </c>
      <c r="B36" s="19" t="s">
        <v>38</v>
      </c>
      <c r="C36" s="136">
        <f>C72</f>
        <v>96900</v>
      </c>
    </row>
    <row r="37" spans="1:5">
      <c r="A37" s="18" t="s">
        <v>39</v>
      </c>
      <c r="B37" s="19" t="s">
        <v>35</v>
      </c>
      <c r="C37" s="136">
        <f>C73</f>
        <v>589711</v>
      </c>
    </row>
    <row r="38" spans="1:5" ht="14.25">
      <c r="A38" s="15"/>
      <c r="B38" s="21" t="s">
        <v>29</v>
      </c>
      <c r="C38" s="142">
        <f>C74</f>
        <v>686611</v>
      </c>
      <c r="D38" s="144">
        <f>SUM(C36:C37)</f>
        <v>686611</v>
      </c>
    </row>
    <row r="39" spans="1:5" ht="21" customHeight="1">
      <c r="A39" s="13">
        <v>4</v>
      </c>
      <c r="B39" s="14" t="s">
        <v>40</v>
      </c>
      <c r="C39" s="130"/>
    </row>
    <row r="40" spans="1:5">
      <c r="A40" s="16">
        <v>4.0999999999999996</v>
      </c>
      <c r="B40" s="17" t="s">
        <v>41</v>
      </c>
      <c r="C40" s="136">
        <f>C76</f>
        <v>8708800</v>
      </c>
    </row>
    <row r="41" spans="1:5" ht="14.25">
      <c r="A41" s="16">
        <v>4.2</v>
      </c>
      <c r="B41" s="17" t="s">
        <v>42</v>
      </c>
      <c r="C41" s="136">
        <f>C77</f>
        <v>1107200</v>
      </c>
    </row>
    <row r="42" spans="1:5">
      <c r="A42" s="16">
        <v>4.3</v>
      </c>
      <c r="B42" s="17" t="s">
        <v>43</v>
      </c>
      <c r="C42" s="136">
        <f>C78</f>
        <v>6617600</v>
      </c>
    </row>
    <row r="43" spans="1:5" ht="14.25">
      <c r="A43" s="23"/>
      <c r="B43" s="24" t="s">
        <v>29</v>
      </c>
      <c r="C43" s="143">
        <f>C79</f>
        <v>16433600</v>
      </c>
      <c r="D43" s="144">
        <f>SUM(C40:C42)</f>
        <v>16433600</v>
      </c>
    </row>
    <row r="44" spans="1:5" ht="16.5">
      <c r="A44" s="25"/>
      <c r="B44" s="26" t="s">
        <v>44</v>
      </c>
      <c r="C44" s="157">
        <f>C43+C38+C34+C29+C19</f>
        <v>34563045.100000001</v>
      </c>
    </row>
    <row r="45" spans="1:5" ht="29.25" customHeight="1">
      <c r="A45" s="27"/>
      <c r="B45" s="28" t="s">
        <v>45</v>
      </c>
      <c r="C45" s="142">
        <f>C44*10%</f>
        <v>3456304.5100000002</v>
      </c>
    </row>
    <row r="46" spans="1:5" ht="14.25">
      <c r="A46" s="29"/>
      <c r="B46" s="30" t="s">
        <v>46</v>
      </c>
      <c r="C46" s="143">
        <f>D46*15%</f>
        <v>5702902.4414999997</v>
      </c>
      <c r="D46" s="144">
        <f>C44+C45</f>
        <v>38019349.609999999</v>
      </c>
    </row>
    <row r="47" spans="1:5" ht="18.75">
      <c r="A47" s="31"/>
      <c r="B47" s="32" t="s">
        <v>47</v>
      </c>
      <c r="C47" s="158">
        <f>SUM(C44:C46)</f>
        <v>43722252.0515</v>
      </c>
      <c r="D47" s="309">
        <v>43719139.519000001</v>
      </c>
      <c r="E47" s="310">
        <f>C47-D47</f>
        <v>3112.5324999988079</v>
      </c>
    </row>
    <row r="48" spans="1:5" ht="15">
      <c r="A48" s="1"/>
      <c r="B48" s="33" t="s">
        <v>1</v>
      </c>
      <c r="C48" s="97"/>
    </row>
    <row r="49" spans="1:4" ht="15">
      <c r="A49" s="1"/>
      <c r="B49" s="33" t="s">
        <v>2</v>
      </c>
      <c r="C49" s="97"/>
    </row>
    <row r="50" spans="1:4">
      <c r="A50" s="257" t="s">
        <v>11</v>
      </c>
      <c r="B50" s="257"/>
      <c r="C50" s="257"/>
    </row>
    <row r="51" spans="1:4" ht="30">
      <c r="A51" s="1"/>
      <c r="B51" s="33" t="s">
        <v>4</v>
      </c>
      <c r="C51" s="97"/>
    </row>
    <row r="52" spans="1:4" ht="30">
      <c r="A52" s="3"/>
      <c r="B52" s="34" t="s">
        <v>12</v>
      </c>
      <c r="C52" s="97"/>
    </row>
    <row r="53" spans="1:4" ht="14.25">
      <c r="A53" s="258" t="s">
        <v>48</v>
      </c>
      <c r="B53" s="258"/>
      <c r="C53" s="258"/>
    </row>
    <row r="54" spans="1:4" ht="30">
      <c r="A54" s="101" t="s">
        <v>645</v>
      </c>
      <c r="B54" s="101" t="s">
        <v>646</v>
      </c>
      <c r="C54" s="99" t="s">
        <v>648</v>
      </c>
    </row>
    <row r="55" spans="1:4" ht="16.5">
      <c r="A55" s="35">
        <v>1</v>
      </c>
      <c r="B55" s="12" t="s">
        <v>14</v>
      </c>
      <c r="C55" s="243">
        <f>D110</f>
        <v>3135000</v>
      </c>
    </row>
    <row r="56" spans="1:4" ht="14.25">
      <c r="A56" s="13">
        <v>2</v>
      </c>
      <c r="B56" s="14" t="s">
        <v>15</v>
      </c>
      <c r="C56" s="130"/>
    </row>
    <row r="57" spans="1:4">
      <c r="A57" s="16">
        <v>2.1</v>
      </c>
      <c r="B57" s="17" t="s">
        <v>16</v>
      </c>
      <c r="C57" s="130"/>
    </row>
    <row r="58" spans="1:4">
      <c r="A58" s="18" t="s">
        <v>17</v>
      </c>
      <c r="B58" s="19" t="s">
        <v>18</v>
      </c>
      <c r="C58" s="136">
        <f>'Submersible Pump Station'!F109</f>
        <v>1026762.1</v>
      </c>
      <c r="D58" s="144" t="e">
        <f>'Submersible Pump Station'!#REF!</f>
        <v>#REF!</v>
      </c>
    </row>
    <row r="59" spans="1:4">
      <c r="A59" s="16">
        <v>2.2000000000000002</v>
      </c>
      <c r="B59" s="17" t="s">
        <v>19</v>
      </c>
      <c r="C59" s="130"/>
    </row>
    <row r="60" spans="1:4" ht="14.25">
      <c r="A60" s="20" t="s">
        <v>20</v>
      </c>
      <c r="B60" s="19" t="s">
        <v>21</v>
      </c>
      <c r="C60" s="136">
        <f>'Reservior and Booster pump'!F93</f>
        <v>10396089.299999999</v>
      </c>
      <c r="D60" s="144" t="e">
        <f>'Reservior and Booster pump'!#REF!</f>
        <v>#REF!</v>
      </c>
    </row>
    <row r="61" spans="1:4">
      <c r="A61" s="20" t="s">
        <v>22</v>
      </c>
      <c r="B61" s="19" t="s">
        <v>23</v>
      </c>
      <c r="C61" s="136">
        <f>'Reservior and Booster pump'!F181</f>
        <v>1047000.8999999999</v>
      </c>
      <c r="D61" s="144" t="e">
        <f>'Reservior and Booster pump'!#REF!</f>
        <v>#REF!</v>
      </c>
    </row>
    <row r="62" spans="1:4">
      <c r="A62" s="16">
        <v>2.2999999999999998</v>
      </c>
      <c r="B62" s="17" t="s">
        <v>24</v>
      </c>
      <c r="C62" s="130"/>
    </row>
    <row r="63" spans="1:4">
      <c r="A63" s="20" t="s">
        <v>25</v>
      </c>
      <c r="B63" s="19" t="s">
        <v>26</v>
      </c>
      <c r="C63" s="136">
        <f>'Valve chambers'!F29</f>
        <v>125263.40000000001</v>
      </c>
    </row>
    <row r="64" spans="1:4">
      <c r="A64" s="20" t="s">
        <v>27</v>
      </c>
      <c r="B64" s="19" t="s">
        <v>28</v>
      </c>
      <c r="C64" s="136">
        <f>'Valve chambers'!F57</f>
        <v>210414.90000000002</v>
      </c>
    </row>
    <row r="65" spans="1:4" ht="14.25">
      <c r="A65" s="15"/>
      <c r="B65" s="21" t="s">
        <v>29</v>
      </c>
      <c r="C65" s="244">
        <f>SUM(C57:C64)</f>
        <v>12805530.6</v>
      </c>
    </row>
    <row r="66" spans="1:4" ht="28.5">
      <c r="A66" s="13">
        <v>3</v>
      </c>
      <c r="B66" s="14" t="s">
        <v>30</v>
      </c>
      <c r="C66" s="130"/>
    </row>
    <row r="67" spans="1:4">
      <c r="A67" s="16">
        <v>3.1</v>
      </c>
      <c r="B67" s="17" t="s">
        <v>31</v>
      </c>
      <c r="C67" s="130"/>
    </row>
    <row r="68" spans="1:4">
      <c r="A68" s="18" t="s">
        <v>32</v>
      </c>
      <c r="B68" s="19" t="s">
        <v>33</v>
      </c>
      <c r="C68" s="136">
        <f>'Transmision pipe line works'!F53</f>
        <v>522150</v>
      </c>
    </row>
    <row r="69" spans="1:4">
      <c r="A69" s="18" t="s">
        <v>34</v>
      </c>
      <c r="B69" s="19" t="s">
        <v>35</v>
      </c>
      <c r="C69" s="136">
        <f>'Transmision pipe line works'!F74</f>
        <v>980153.5</v>
      </c>
    </row>
    <row r="70" spans="1:4" ht="14.25">
      <c r="A70" s="15"/>
      <c r="B70" s="21" t="s">
        <v>29</v>
      </c>
      <c r="C70" s="244">
        <f>C68+C69</f>
        <v>1502303.5</v>
      </c>
    </row>
    <row r="71" spans="1:4">
      <c r="A71" s="16">
        <v>3.2</v>
      </c>
      <c r="B71" s="17" t="s">
        <v>36</v>
      </c>
      <c r="C71" s="130"/>
    </row>
    <row r="72" spans="1:4">
      <c r="A72" s="18" t="s">
        <v>37</v>
      </c>
      <c r="B72" s="19" t="s">
        <v>38</v>
      </c>
      <c r="C72" s="136">
        <f>'Distribution Pipe line Works'!F34</f>
        <v>96900</v>
      </c>
    </row>
    <row r="73" spans="1:4">
      <c r="A73" s="18" t="s">
        <v>39</v>
      </c>
      <c r="B73" s="19" t="s">
        <v>35</v>
      </c>
      <c r="C73" s="136">
        <f>'Distribution Pipe line Works'!F55</f>
        <v>589711</v>
      </c>
    </row>
    <row r="74" spans="1:4" ht="14.25">
      <c r="A74" s="15"/>
      <c r="B74" s="21" t="s">
        <v>29</v>
      </c>
      <c r="C74" s="244">
        <f>SUM(C72:C73)</f>
        <v>686611</v>
      </c>
    </row>
    <row r="75" spans="1:4" ht="28.5">
      <c r="A75" s="13">
        <v>4</v>
      </c>
      <c r="B75" s="14" t="s">
        <v>40</v>
      </c>
      <c r="C75" s="130"/>
    </row>
    <row r="76" spans="1:4">
      <c r="A76" s="16">
        <v>4.0999999999999996</v>
      </c>
      <c r="B76" s="17" t="s">
        <v>41</v>
      </c>
      <c r="C76" s="136">
        <f>'Borehole Pumping Station'!H42</f>
        <v>8708800</v>
      </c>
    </row>
    <row r="77" spans="1:4" ht="14.25">
      <c r="A77" s="16">
        <v>4.2</v>
      </c>
      <c r="B77" s="17" t="s">
        <v>42</v>
      </c>
      <c r="C77" s="136">
        <f>'Borehole Pumping Station'!H87</f>
        <v>1107200</v>
      </c>
    </row>
    <row r="78" spans="1:4">
      <c r="A78" s="16">
        <v>4.3</v>
      </c>
      <c r="B78" s="17" t="s">
        <v>43</v>
      </c>
      <c r="C78" s="136">
        <f>'Borehole Pumping Station'!H163</f>
        <v>6617600</v>
      </c>
    </row>
    <row r="79" spans="1:4" ht="14.25">
      <c r="A79" s="23"/>
      <c r="B79" s="104" t="s">
        <v>29</v>
      </c>
      <c r="C79" s="245">
        <f>C76+C77+C78</f>
        <v>16433600</v>
      </c>
    </row>
    <row r="80" spans="1:4" ht="18.75">
      <c r="A80" s="259" t="s">
        <v>49</v>
      </c>
      <c r="B80" s="260"/>
      <c r="C80" s="158">
        <f>C79+C74+C70+C65+C55</f>
        <v>34563045.100000001</v>
      </c>
      <c r="D80" s="242">
        <v>31306522.689999998</v>
      </c>
    </row>
    <row r="81" spans="1:5" ht="14.25">
      <c r="A81" s="261" t="s">
        <v>50</v>
      </c>
      <c r="B81" s="261"/>
      <c r="C81" s="261"/>
      <c r="D81" s="261"/>
    </row>
    <row r="82" spans="1:5" s="95" customFormat="1" ht="28.5">
      <c r="A82" s="105" t="s">
        <v>650</v>
      </c>
      <c r="B82" s="102" t="s">
        <v>646</v>
      </c>
      <c r="C82" s="102" t="s">
        <v>649</v>
      </c>
      <c r="D82" s="132" t="s">
        <v>647</v>
      </c>
      <c r="E82" s="240"/>
    </row>
    <row r="83" spans="1:5">
      <c r="A83" s="36">
        <v>1</v>
      </c>
      <c r="B83" s="37" t="s">
        <v>52</v>
      </c>
      <c r="C83" s="94"/>
      <c r="D83" s="146"/>
    </row>
    <row r="84" spans="1:5" ht="34.5" customHeight="1">
      <c r="A84" s="39">
        <v>1.1000000000000001</v>
      </c>
      <c r="B84" s="40" t="s">
        <v>53</v>
      </c>
      <c r="C84" s="110" t="s">
        <v>662</v>
      </c>
      <c r="D84" s="147">
        <v>2000000</v>
      </c>
      <c r="E84" s="241">
        <v>900000</v>
      </c>
    </row>
    <row r="85" spans="1:5" ht="27.75" customHeight="1">
      <c r="A85" s="39">
        <v>1.2</v>
      </c>
      <c r="B85" s="40" t="s">
        <v>54</v>
      </c>
      <c r="C85" s="110" t="s">
        <v>662</v>
      </c>
      <c r="D85" s="147">
        <v>50000</v>
      </c>
      <c r="E85" s="241">
        <v>500000</v>
      </c>
    </row>
    <row r="86" spans="1:5" ht="52.5" customHeight="1">
      <c r="A86" s="39">
        <v>1.3</v>
      </c>
      <c r="B86" s="40" t="s">
        <v>55</v>
      </c>
      <c r="C86" s="110" t="s">
        <v>662</v>
      </c>
      <c r="D86" s="147">
        <v>50000</v>
      </c>
      <c r="E86" s="241">
        <v>300000</v>
      </c>
    </row>
    <row r="87" spans="1:5" ht="36">
      <c r="A87" s="39">
        <v>1.4</v>
      </c>
      <c r="B87" s="41" t="s">
        <v>56</v>
      </c>
      <c r="C87" s="110" t="s">
        <v>662</v>
      </c>
      <c r="D87" s="147">
        <v>50000</v>
      </c>
      <c r="E87" s="241">
        <v>1000000</v>
      </c>
    </row>
    <row r="88" spans="1:5" ht="30" customHeight="1">
      <c r="A88" s="39">
        <v>1.5</v>
      </c>
      <c r="B88" s="40" t="s">
        <v>57</v>
      </c>
      <c r="C88" s="110" t="s">
        <v>662</v>
      </c>
      <c r="D88" s="147">
        <v>100000</v>
      </c>
      <c r="E88" s="241">
        <v>1200000</v>
      </c>
    </row>
    <row r="89" spans="1:5" ht="14.25">
      <c r="A89" s="39">
        <v>1.6</v>
      </c>
      <c r="B89" s="41" t="s">
        <v>58</v>
      </c>
      <c r="C89" s="110" t="s">
        <v>663</v>
      </c>
      <c r="D89" s="147">
        <v>10000</v>
      </c>
      <c r="E89" s="241">
        <v>1000000</v>
      </c>
    </row>
    <row r="90" spans="1:5" ht="14.25">
      <c r="A90" s="39">
        <v>1.7</v>
      </c>
      <c r="B90" s="41" t="s">
        <v>59</v>
      </c>
      <c r="C90" s="110" t="s">
        <v>663</v>
      </c>
      <c r="D90" s="147">
        <v>10000</v>
      </c>
      <c r="E90" s="241">
        <v>1000000</v>
      </c>
    </row>
    <row r="91" spans="1:5" ht="14.25">
      <c r="A91" s="39">
        <v>1.8</v>
      </c>
      <c r="B91" s="41" t="s">
        <v>60</v>
      </c>
      <c r="C91" s="110" t="s">
        <v>663</v>
      </c>
      <c r="D91" s="147">
        <v>10000</v>
      </c>
      <c r="E91" s="241">
        <v>650000</v>
      </c>
    </row>
    <row r="92" spans="1:5" ht="14.25">
      <c r="A92" s="39">
        <v>1.9</v>
      </c>
      <c r="B92" s="41" t="s">
        <v>61</v>
      </c>
      <c r="C92" s="110" t="s">
        <v>663</v>
      </c>
      <c r="D92" s="147">
        <v>10000</v>
      </c>
      <c r="E92" s="241">
        <v>650000</v>
      </c>
    </row>
    <row r="93" spans="1:5" ht="14.25">
      <c r="A93" s="42">
        <v>1.1000000000000001</v>
      </c>
      <c r="B93" s="41" t="s">
        <v>62</v>
      </c>
      <c r="C93" s="110" t="s">
        <v>663</v>
      </c>
      <c r="D93" s="147">
        <v>10000</v>
      </c>
      <c r="E93" s="241">
        <v>500000</v>
      </c>
    </row>
    <row r="94" spans="1:5" ht="15">
      <c r="A94" s="43">
        <v>2</v>
      </c>
      <c r="B94" s="44" t="s">
        <v>63</v>
      </c>
      <c r="C94" s="108"/>
      <c r="D94" s="148"/>
      <c r="E94" s="241"/>
    </row>
    <row r="95" spans="1:5" ht="63.75" customHeight="1">
      <c r="A95" s="39">
        <v>2.1</v>
      </c>
      <c r="B95" s="40" t="s">
        <v>64</v>
      </c>
      <c r="C95" s="110" t="s">
        <v>663</v>
      </c>
      <c r="D95" s="147">
        <v>100000</v>
      </c>
      <c r="E95" s="241">
        <v>250000</v>
      </c>
    </row>
    <row r="96" spans="1:5" ht="42" customHeight="1">
      <c r="A96" s="39">
        <v>2.2000000000000002</v>
      </c>
      <c r="B96" s="40" t="s">
        <v>65</v>
      </c>
      <c r="C96" s="110" t="s">
        <v>663</v>
      </c>
      <c r="D96" s="147">
        <v>50000</v>
      </c>
      <c r="E96" s="241">
        <v>400000</v>
      </c>
    </row>
    <row r="97" spans="1:5" ht="14.25">
      <c r="A97" s="39">
        <v>2.2999999999999998</v>
      </c>
      <c r="B97" s="41" t="s">
        <v>66</v>
      </c>
      <c r="C97" s="110" t="s">
        <v>662</v>
      </c>
      <c r="D97" s="147">
        <v>100000</v>
      </c>
      <c r="E97" s="241">
        <v>350000</v>
      </c>
    </row>
    <row r="98" spans="1:5" ht="14.25">
      <c r="A98" s="39">
        <v>2.4</v>
      </c>
      <c r="B98" s="41" t="s">
        <v>67</v>
      </c>
      <c r="C98" s="110" t="s">
        <v>663</v>
      </c>
      <c r="D98" s="147">
        <v>10000</v>
      </c>
      <c r="E98" s="241">
        <v>150000</v>
      </c>
    </row>
    <row r="99" spans="1:5" ht="14.25">
      <c r="A99" s="39">
        <v>2.5</v>
      </c>
      <c r="B99" s="45" t="s">
        <v>68</v>
      </c>
      <c r="C99" s="110" t="s">
        <v>662</v>
      </c>
      <c r="D99" s="147">
        <v>100000</v>
      </c>
      <c r="E99" s="241">
        <v>250000</v>
      </c>
    </row>
    <row r="100" spans="1:5" ht="56.25">
      <c r="A100" s="39">
        <v>2.6</v>
      </c>
      <c r="B100" s="45" t="s">
        <v>69</v>
      </c>
      <c r="C100" s="110" t="s">
        <v>663</v>
      </c>
      <c r="D100" s="147">
        <v>50000</v>
      </c>
      <c r="E100" s="241">
        <v>100000</v>
      </c>
    </row>
    <row r="101" spans="1:5" ht="36">
      <c r="A101" s="39">
        <v>2.7</v>
      </c>
      <c r="B101" s="41" t="s">
        <v>70</v>
      </c>
      <c r="C101" s="110" t="s">
        <v>663</v>
      </c>
      <c r="D101" s="147">
        <v>25000</v>
      </c>
      <c r="E101" s="241">
        <v>75000</v>
      </c>
    </row>
    <row r="102" spans="1:5" ht="33.75">
      <c r="A102" s="39">
        <v>2.8</v>
      </c>
      <c r="B102" s="40" t="s">
        <v>71</v>
      </c>
      <c r="C102" s="110" t="s">
        <v>662</v>
      </c>
      <c r="D102" s="147">
        <v>150000</v>
      </c>
      <c r="E102" s="241">
        <v>1000000</v>
      </c>
    </row>
    <row r="103" spans="1:5" ht="14.25">
      <c r="A103" s="39">
        <v>2.9</v>
      </c>
      <c r="B103" s="41" t="s">
        <v>72</v>
      </c>
      <c r="C103" s="110" t="s">
        <v>662</v>
      </c>
      <c r="D103" s="147">
        <v>50000</v>
      </c>
      <c r="E103" s="241">
        <v>100000</v>
      </c>
    </row>
    <row r="104" spans="1:5" ht="14.25">
      <c r="A104" s="42">
        <v>2.1</v>
      </c>
      <c r="B104" s="41" t="s">
        <v>73</v>
      </c>
      <c r="C104" s="110" t="s">
        <v>662</v>
      </c>
      <c r="D104" s="147">
        <v>100000</v>
      </c>
      <c r="E104" s="241">
        <v>350000</v>
      </c>
    </row>
    <row r="105" spans="1:5" ht="14.25">
      <c r="A105" s="42">
        <v>2.11</v>
      </c>
      <c r="B105" s="41" t="s">
        <v>74</v>
      </c>
      <c r="C105" s="110" t="s">
        <v>662</v>
      </c>
      <c r="D105" s="147">
        <v>10000</v>
      </c>
      <c r="E105" s="241">
        <v>300000</v>
      </c>
    </row>
    <row r="106" spans="1:5" ht="14.25">
      <c r="A106" s="42">
        <v>2.12</v>
      </c>
      <c r="B106" s="41" t="s">
        <v>75</v>
      </c>
      <c r="C106" s="110" t="s">
        <v>662</v>
      </c>
      <c r="D106" s="147">
        <v>15000</v>
      </c>
      <c r="E106" s="241">
        <v>600000</v>
      </c>
    </row>
    <row r="107" spans="1:5" ht="15">
      <c r="A107" s="43">
        <v>3</v>
      </c>
      <c r="B107" s="44" t="s">
        <v>76</v>
      </c>
      <c r="C107" s="108"/>
      <c r="D107" s="148"/>
      <c r="E107" s="241"/>
    </row>
    <row r="108" spans="1:5" ht="14.25">
      <c r="A108" s="39">
        <v>3.1</v>
      </c>
      <c r="B108" s="45" t="s">
        <v>77</v>
      </c>
      <c r="C108" s="110" t="s">
        <v>664</v>
      </c>
      <c r="D108" s="147">
        <v>50000</v>
      </c>
      <c r="E108" s="241">
        <v>75000</v>
      </c>
    </row>
    <row r="109" spans="1:5" ht="24.75" customHeight="1">
      <c r="A109" s="46">
        <v>3.2</v>
      </c>
      <c r="B109" s="47" t="s">
        <v>78</v>
      </c>
      <c r="C109" s="112" t="s">
        <v>663</v>
      </c>
      <c r="D109" s="149">
        <v>25000</v>
      </c>
      <c r="E109" s="241">
        <v>200000</v>
      </c>
    </row>
    <row r="110" spans="1:5" ht="14.25">
      <c r="A110" s="253" t="s">
        <v>79</v>
      </c>
      <c r="B110" s="254"/>
      <c r="C110" s="255"/>
      <c r="D110" s="138">
        <f>SUM(D84:D109)</f>
        <v>3135000</v>
      </c>
      <c r="E110" s="138">
        <f>SUM(E84:E109)</f>
        <v>11900000</v>
      </c>
    </row>
  </sheetData>
  <mergeCells count="11">
    <mergeCell ref="A110:C110"/>
    <mergeCell ref="A14:C14"/>
    <mergeCell ref="A50:C50"/>
    <mergeCell ref="A53:C53"/>
    <mergeCell ref="A80:B80"/>
    <mergeCell ref="A81:D81"/>
    <mergeCell ref="A1:C1"/>
    <mergeCell ref="A4:C4"/>
    <mergeCell ref="A5:C5"/>
    <mergeCell ref="A9:A10"/>
    <mergeCell ref="A11:C11"/>
  </mergeCells>
  <pageMargins left="0.7" right="0.7" top="0.75" bottom="0.75" header="0.3" footer="0.3"/>
  <pageSetup scale="73" orientation="portrait" r:id="rId1"/>
  <rowBreaks count="2" manualBreakCount="2">
    <brk id="47" max="16383" man="1"/>
    <brk id="9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9"/>
  <sheetViews>
    <sheetView view="pageBreakPreview" topLeftCell="A96" zoomScale="115" zoomScaleNormal="100" zoomScaleSheetLayoutView="115" workbookViewId="0">
      <selection activeCell="E90" sqref="E90"/>
    </sheetView>
  </sheetViews>
  <sheetFormatPr defaultRowHeight="12.75"/>
  <cols>
    <col min="1" max="1" width="8.83203125" customWidth="1"/>
    <col min="2" max="2" width="55.1640625" customWidth="1"/>
    <col min="3" max="3" width="5.1640625" style="128" customWidth="1"/>
    <col min="4" max="4" width="9.83203125" style="107" customWidth="1"/>
    <col min="5" max="5" width="12.33203125" style="107" customWidth="1"/>
    <col min="6" max="6" width="14" style="139" customWidth="1"/>
  </cols>
  <sheetData>
    <row r="1" spans="1:6" ht="14.25" customHeight="1">
      <c r="A1" s="265" t="s">
        <v>80</v>
      </c>
      <c r="B1" s="265"/>
      <c r="C1" s="265"/>
      <c r="D1" s="265"/>
      <c r="E1" s="265"/>
      <c r="F1" s="265"/>
    </row>
    <row r="2" spans="1:6" ht="14.25" customHeight="1">
      <c r="A2" s="266" t="s">
        <v>651</v>
      </c>
      <c r="B2" s="265"/>
      <c r="C2" s="265"/>
      <c r="D2" s="265"/>
      <c r="E2" s="265"/>
      <c r="F2" s="265"/>
    </row>
    <row r="3" spans="1:6" ht="24.75" customHeight="1">
      <c r="A3" s="267" t="s">
        <v>82</v>
      </c>
      <c r="B3" s="267"/>
      <c r="C3" s="267"/>
      <c r="D3" s="267"/>
      <c r="E3" s="267"/>
      <c r="F3" s="267"/>
    </row>
    <row r="4" spans="1:6" s="107" customFormat="1" ht="22.5" customHeight="1">
      <c r="A4" s="106" t="s">
        <v>665</v>
      </c>
      <c r="B4" s="106" t="s">
        <v>646</v>
      </c>
      <c r="C4" s="106" t="s">
        <v>649</v>
      </c>
      <c r="D4" s="106" t="s">
        <v>653</v>
      </c>
      <c r="E4" s="113" t="s">
        <v>666</v>
      </c>
      <c r="F4" s="131" t="s">
        <v>667</v>
      </c>
    </row>
    <row r="5" spans="1:6" ht="12.75" customHeight="1">
      <c r="A5" s="38"/>
      <c r="B5" s="152" t="s">
        <v>690</v>
      </c>
      <c r="C5" s="114"/>
      <c r="D5" s="115"/>
      <c r="E5" s="115"/>
      <c r="F5" s="135"/>
    </row>
    <row r="6" spans="1:6" ht="14.25" customHeight="1">
      <c r="A6" s="43">
        <v>1</v>
      </c>
      <c r="B6" s="44" t="s">
        <v>85</v>
      </c>
      <c r="C6" s="111"/>
      <c r="D6" s="108"/>
      <c r="E6" s="108"/>
      <c r="F6" s="130"/>
    </row>
    <row r="7" spans="1:6" ht="51" customHeight="1">
      <c r="A7" s="49">
        <v>1.1000000000000001</v>
      </c>
      <c r="B7" s="40" t="s">
        <v>86</v>
      </c>
      <c r="C7" s="108" t="s">
        <v>673</v>
      </c>
      <c r="D7" s="116">
        <v>96.45</v>
      </c>
      <c r="E7" s="116">
        <v>30</v>
      </c>
      <c r="F7" s="129">
        <f>D7*E7</f>
        <v>2893.5</v>
      </c>
    </row>
    <row r="8" spans="1:6" ht="63.75" customHeight="1">
      <c r="A8" s="49">
        <v>1.2</v>
      </c>
      <c r="B8" s="40" t="s">
        <v>87</v>
      </c>
      <c r="C8" s="117" t="s">
        <v>674</v>
      </c>
      <c r="D8" s="116">
        <v>109.69</v>
      </c>
      <c r="E8" s="116">
        <v>600</v>
      </c>
      <c r="F8" s="129">
        <f>D8*E8</f>
        <v>65814</v>
      </c>
    </row>
    <row r="9" spans="1:6" ht="14.25" customHeight="1">
      <c r="A9" s="49">
        <v>1.3</v>
      </c>
      <c r="B9" s="41" t="s">
        <v>88</v>
      </c>
      <c r="C9" s="118" t="s">
        <v>674</v>
      </c>
      <c r="D9" s="116">
        <v>27.46</v>
      </c>
      <c r="E9" s="116">
        <v>150</v>
      </c>
      <c r="F9" s="129">
        <f>D9*E9</f>
        <v>4119</v>
      </c>
    </row>
    <row r="10" spans="1:6" ht="14.25" customHeight="1">
      <c r="A10" s="49">
        <v>1.4</v>
      </c>
      <c r="B10" s="41" t="s">
        <v>89</v>
      </c>
      <c r="C10" s="118" t="s">
        <v>674</v>
      </c>
      <c r="D10" s="116">
        <v>21.96</v>
      </c>
      <c r="E10" s="116">
        <v>150</v>
      </c>
      <c r="F10" s="129">
        <f>D10*E10</f>
        <v>3294</v>
      </c>
    </row>
    <row r="11" spans="1:6" ht="72">
      <c r="A11" s="49">
        <v>1.5</v>
      </c>
      <c r="B11" s="40" t="s">
        <v>90</v>
      </c>
      <c r="C11" s="119"/>
      <c r="D11" s="108"/>
      <c r="E11" s="108"/>
      <c r="F11" s="129">
        <f>D11*E11</f>
        <v>0</v>
      </c>
    </row>
    <row r="12" spans="1:6" ht="25.5" customHeight="1">
      <c r="A12" s="51" t="s">
        <v>91</v>
      </c>
      <c r="B12" s="52" t="s">
        <v>92</v>
      </c>
      <c r="C12" s="118" t="s">
        <v>674</v>
      </c>
      <c r="D12" s="116">
        <v>46.27</v>
      </c>
      <c r="E12" s="116">
        <v>650</v>
      </c>
      <c r="F12" s="129">
        <f>D12*E12</f>
        <v>30075.500000000004</v>
      </c>
    </row>
    <row r="13" spans="1:6" ht="14.25" customHeight="1">
      <c r="A13" s="51" t="s">
        <v>93</v>
      </c>
      <c r="B13" s="53" t="s">
        <v>94</v>
      </c>
      <c r="C13" s="118" t="s">
        <v>674</v>
      </c>
      <c r="D13" s="116">
        <v>3.04</v>
      </c>
      <c r="E13" s="116">
        <v>650</v>
      </c>
      <c r="F13" s="129">
        <f>D13*E13</f>
        <v>1976</v>
      </c>
    </row>
    <row r="14" spans="1:6" ht="38.25" customHeight="1">
      <c r="A14" s="39">
        <v>1.6</v>
      </c>
      <c r="B14" s="41" t="s">
        <v>95</v>
      </c>
      <c r="C14" s="108" t="s">
        <v>674</v>
      </c>
      <c r="D14" s="116">
        <v>105.75</v>
      </c>
      <c r="E14" s="116">
        <v>250</v>
      </c>
      <c r="F14" s="129">
        <f>D14*E14</f>
        <v>26437.5</v>
      </c>
    </row>
    <row r="15" spans="1:6" ht="14.25" customHeight="1">
      <c r="A15" s="15"/>
      <c r="B15" s="54" t="s">
        <v>96</v>
      </c>
      <c r="C15" s="111"/>
      <c r="D15" s="108"/>
      <c r="E15" s="108"/>
      <c r="F15" s="136">
        <f>SUM(F7:F14)</f>
        <v>134609.5</v>
      </c>
    </row>
    <row r="16" spans="1:6" ht="14.25" customHeight="1">
      <c r="A16" s="43">
        <v>2</v>
      </c>
      <c r="B16" s="153" t="s">
        <v>691</v>
      </c>
      <c r="C16" s="111"/>
      <c r="D16" s="108"/>
      <c r="E16" s="108"/>
      <c r="F16" s="130"/>
    </row>
    <row r="17" spans="1:6" ht="14.45" customHeight="1">
      <c r="A17" s="49">
        <v>2.1</v>
      </c>
      <c r="B17" s="55" t="s">
        <v>98</v>
      </c>
      <c r="C17" s="111"/>
      <c r="D17" s="108"/>
      <c r="E17" s="108"/>
      <c r="F17" s="130"/>
    </row>
    <row r="18" spans="1:6" ht="12.75" customHeight="1">
      <c r="A18" s="56" t="s">
        <v>99</v>
      </c>
      <c r="B18" s="41" t="s">
        <v>100</v>
      </c>
      <c r="C18" s="111"/>
      <c r="D18" s="108"/>
      <c r="E18" s="108"/>
      <c r="F18" s="130"/>
    </row>
    <row r="19" spans="1:6" ht="38.25" customHeight="1">
      <c r="A19" s="50"/>
      <c r="B19" s="53" t="s">
        <v>101</v>
      </c>
      <c r="C19" s="108" t="s">
        <v>674</v>
      </c>
      <c r="D19" s="116">
        <v>5.63</v>
      </c>
      <c r="E19" s="120">
        <v>6500</v>
      </c>
      <c r="F19" s="129">
        <f>D19*E19</f>
        <v>36595</v>
      </c>
    </row>
    <row r="20" spans="1:6" ht="12.75" customHeight="1">
      <c r="A20" s="56" t="s">
        <v>102</v>
      </c>
      <c r="B20" s="41" t="s">
        <v>103</v>
      </c>
      <c r="C20" s="111"/>
      <c r="D20" s="108"/>
      <c r="E20" s="108"/>
      <c r="F20" s="129">
        <f>D20*E20</f>
        <v>0</v>
      </c>
    </row>
    <row r="21" spans="1:6" ht="37.5" customHeight="1">
      <c r="A21" s="50"/>
      <c r="B21" s="57" t="s">
        <v>104</v>
      </c>
      <c r="C21" s="108" t="s">
        <v>674</v>
      </c>
      <c r="D21" s="116">
        <v>4.0199999999999996</v>
      </c>
      <c r="E21" s="120">
        <v>2000</v>
      </c>
      <c r="F21" s="129">
        <f>D21*E21</f>
        <v>8039.9999999999991</v>
      </c>
    </row>
    <row r="22" spans="1:6" ht="14.25" customHeight="1">
      <c r="A22" s="15"/>
      <c r="B22" s="54" t="s">
        <v>96</v>
      </c>
      <c r="C22" s="111"/>
      <c r="D22" s="108"/>
      <c r="E22" s="108"/>
      <c r="F22" s="136">
        <f>SUM(F19:F21)</f>
        <v>44635</v>
      </c>
    </row>
    <row r="23" spans="1:6" ht="12.95" customHeight="1">
      <c r="A23" s="49">
        <v>2.2000000000000002</v>
      </c>
      <c r="B23" s="55" t="s">
        <v>105</v>
      </c>
      <c r="C23" s="111"/>
      <c r="D23" s="108"/>
      <c r="E23" s="108"/>
      <c r="F23" s="129">
        <f>D23*E23</f>
        <v>0</v>
      </c>
    </row>
    <row r="24" spans="1:6" ht="28.5" customHeight="1">
      <c r="A24" s="56" t="s">
        <v>106</v>
      </c>
      <c r="B24" s="45" t="s">
        <v>107</v>
      </c>
      <c r="C24" s="118" t="s">
        <v>675</v>
      </c>
      <c r="D24" s="116">
        <v>6.72</v>
      </c>
      <c r="E24" s="116">
        <v>1000</v>
      </c>
      <c r="F24" s="129">
        <f>D24*E24</f>
        <v>6720</v>
      </c>
    </row>
    <row r="25" spans="1:6" ht="33.75" customHeight="1">
      <c r="A25" s="56" t="s">
        <v>108</v>
      </c>
      <c r="B25" s="40" t="s">
        <v>109</v>
      </c>
      <c r="C25" s="119"/>
      <c r="D25" s="108"/>
      <c r="E25" s="108"/>
      <c r="F25" s="129">
        <f>D25*E25</f>
        <v>0</v>
      </c>
    </row>
    <row r="26" spans="1:6" ht="14.25" customHeight="1">
      <c r="A26" s="58" t="s">
        <v>110</v>
      </c>
      <c r="B26" s="57" t="s">
        <v>111</v>
      </c>
      <c r="C26" s="121" t="s">
        <v>668</v>
      </c>
      <c r="D26" s="116">
        <v>101.8</v>
      </c>
      <c r="E26" s="116">
        <v>180</v>
      </c>
      <c r="F26" s="129">
        <f>D26*E26</f>
        <v>18324</v>
      </c>
    </row>
    <row r="27" spans="1:6" ht="14.25" customHeight="1">
      <c r="A27" s="58" t="s">
        <v>112</v>
      </c>
      <c r="B27" s="57" t="s">
        <v>113</v>
      </c>
      <c r="C27" s="121" t="s">
        <v>668</v>
      </c>
      <c r="D27" s="116">
        <v>91.14</v>
      </c>
      <c r="E27" s="116">
        <v>180</v>
      </c>
      <c r="F27" s="129">
        <f>D27*E27</f>
        <v>16405.2</v>
      </c>
    </row>
    <row r="28" spans="1:6" ht="12.75" customHeight="1">
      <c r="A28" s="56" t="s">
        <v>114</v>
      </c>
      <c r="B28" s="41" t="s">
        <v>115</v>
      </c>
      <c r="C28" s="111"/>
      <c r="D28" s="108"/>
      <c r="E28" s="108"/>
      <c r="F28" s="129">
        <f>D28*E28</f>
        <v>0</v>
      </c>
    </row>
    <row r="29" spans="1:6" ht="14.25" customHeight="1">
      <c r="A29" s="58" t="s">
        <v>110</v>
      </c>
      <c r="B29" s="57" t="s">
        <v>116</v>
      </c>
      <c r="C29" s="118" t="s">
        <v>674</v>
      </c>
      <c r="D29" s="116">
        <v>3.36</v>
      </c>
      <c r="E29" s="120">
        <v>13000</v>
      </c>
      <c r="F29" s="129">
        <f>D29*E29</f>
        <v>43680</v>
      </c>
    </row>
    <row r="30" spans="1:6" ht="14.25" customHeight="1">
      <c r="A30" s="58" t="s">
        <v>112</v>
      </c>
      <c r="B30" s="57" t="s">
        <v>117</v>
      </c>
      <c r="C30" s="118" t="s">
        <v>674</v>
      </c>
      <c r="D30" s="116">
        <v>4.0199999999999996</v>
      </c>
      <c r="E30" s="120">
        <v>13000</v>
      </c>
      <c r="F30" s="129">
        <f>D30*E30</f>
        <v>52259.999999999993</v>
      </c>
    </row>
    <row r="31" spans="1:6" ht="25.5" customHeight="1">
      <c r="A31" s="56" t="s">
        <v>118</v>
      </c>
      <c r="B31" s="40" t="s">
        <v>119</v>
      </c>
      <c r="C31" s="108" t="s">
        <v>674</v>
      </c>
      <c r="D31" s="116">
        <v>1.66</v>
      </c>
      <c r="E31" s="120">
        <v>13000</v>
      </c>
      <c r="F31" s="129">
        <f>D31*E31</f>
        <v>21580</v>
      </c>
    </row>
    <row r="32" spans="1:6" ht="90">
      <c r="A32" s="268" t="s">
        <v>120</v>
      </c>
      <c r="B32" s="45" t="s">
        <v>121</v>
      </c>
      <c r="C32" s="110" t="s">
        <v>669</v>
      </c>
      <c r="D32" s="116">
        <v>16.82</v>
      </c>
      <c r="E32" s="120">
        <v>3500</v>
      </c>
      <c r="F32" s="129">
        <f>D32*E32</f>
        <v>58870</v>
      </c>
    </row>
    <row r="33" spans="1:6" ht="14.25" customHeight="1">
      <c r="A33" s="269"/>
      <c r="B33" s="59" t="s">
        <v>96</v>
      </c>
      <c r="C33" s="112"/>
      <c r="D33" s="122"/>
      <c r="E33" s="123"/>
      <c r="F33" s="137">
        <f>SUM(F23:F32)</f>
        <v>217839.19999999998</v>
      </c>
    </row>
    <row r="34" spans="1:6" ht="14.25" customHeight="1">
      <c r="A34" s="262" t="s">
        <v>122</v>
      </c>
      <c r="B34" s="263"/>
      <c r="C34" s="263"/>
      <c r="D34" s="263"/>
      <c r="E34" s="264"/>
      <c r="F34" s="141">
        <f>F33+F22+F15</f>
        <v>397083.69999999995</v>
      </c>
    </row>
    <row r="35" spans="1:6">
      <c r="A35" s="265" t="s">
        <v>80</v>
      </c>
      <c r="B35" s="265"/>
      <c r="C35" s="265"/>
      <c r="D35" s="265"/>
      <c r="E35" s="265"/>
      <c r="F35" s="265"/>
    </row>
    <row r="36" spans="1:6">
      <c r="A36" s="265" t="s">
        <v>81</v>
      </c>
      <c r="B36" s="265"/>
      <c r="C36" s="265"/>
      <c r="D36" s="265"/>
      <c r="E36" s="265"/>
      <c r="F36" s="265"/>
    </row>
    <row r="37" spans="1:6">
      <c r="A37" s="267" t="s">
        <v>82</v>
      </c>
      <c r="B37" s="267"/>
      <c r="C37" s="267"/>
      <c r="D37" s="267"/>
      <c r="E37" s="267"/>
      <c r="F37" s="267"/>
    </row>
    <row r="38" spans="1:6" s="107" customFormat="1" ht="25.5">
      <c r="A38" s="106" t="s">
        <v>665</v>
      </c>
      <c r="B38" s="106" t="s">
        <v>646</v>
      </c>
      <c r="C38" s="106" t="s">
        <v>649</v>
      </c>
      <c r="D38" s="106" t="s">
        <v>653</v>
      </c>
      <c r="E38" s="113" t="s">
        <v>666</v>
      </c>
      <c r="F38" s="131" t="s">
        <v>667</v>
      </c>
    </row>
    <row r="39" spans="1:6">
      <c r="A39" s="38"/>
      <c r="B39" s="48" t="s">
        <v>123</v>
      </c>
      <c r="C39" s="114"/>
      <c r="D39" s="115"/>
      <c r="E39" s="115"/>
      <c r="F39" s="135"/>
    </row>
    <row r="40" spans="1:6">
      <c r="A40" s="49">
        <v>2.2999999999999998</v>
      </c>
      <c r="B40" s="60" t="s">
        <v>124</v>
      </c>
      <c r="C40" s="111"/>
      <c r="D40" s="108"/>
      <c r="E40" s="108"/>
      <c r="F40" s="130"/>
    </row>
    <row r="41" spans="1:6" ht="36">
      <c r="A41" s="56" t="s">
        <v>125</v>
      </c>
      <c r="B41" s="41" t="s">
        <v>126</v>
      </c>
      <c r="C41" s="108" t="s">
        <v>673</v>
      </c>
      <c r="D41" s="116">
        <v>18.899999999999999</v>
      </c>
      <c r="E41" s="116">
        <v>1000</v>
      </c>
      <c r="F41" s="129">
        <f>D41*E41</f>
        <v>18900</v>
      </c>
    </row>
    <row r="42" spans="1:6" ht="36">
      <c r="A42" s="56" t="s">
        <v>127</v>
      </c>
      <c r="B42" s="40" t="s">
        <v>128</v>
      </c>
      <c r="C42" s="124"/>
      <c r="D42" s="108"/>
      <c r="E42" s="108"/>
      <c r="F42" s="129">
        <f>D42*E42</f>
        <v>0</v>
      </c>
    </row>
    <row r="43" spans="1:6">
      <c r="A43" s="58" t="s">
        <v>110</v>
      </c>
      <c r="B43" s="53" t="s">
        <v>129</v>
      </c>
      <c r="C43" s="121" t="s">
        <v>668</v>
      </c>
      <c r="D43" s="116">
        <v>50.49</v>
      </c>
      <c r="E43" s="116">
        <v>180</v>
      </c>
      <c r="F43" s="129">
        <f>D43*E43</f>
        <v>9088.2000000000007</v>
      </c>
    </row>
    <row r="44" spans="1:6">
      <c r="A44" s="58" t="s">
        <v>112</v>
      </c>
      <c r="B44" s="53" t="s">
        <v>130</v>
      </c>
      <c r="C44" s="121" t="s">
        <v>668</v>
      </c>
      <c r="D44" s="116">
        <v>2.4700000000000002</v>
      </c>
      <c r="E44" s="116">
        <v>180</v>
      </c>
      <c r="F44" s="129">
        <f>D44*E44</f>
        <v>444.6</v>
      </c>
    </row>
    <row r="45" spans="1:6">
      <c r="A45" s="58" t="s">
        <v>131</v>
      </c>
      <c r="B45" s="53" t="s">
        <v>132</v>
      </c>
      <c r="C45" s="121" t="s">
        <v>668</v>
      </c>
      <c r="D45" s="116">
        <v>113.22</v>
      </c>
      <c r="E45" s="116">
        <v>180</v>
      </c>
      <c r="F45" s="129">
        <f>D45*E45</f>
        <v>20379.599999999999</v>
      </c>
    </row>
    <row r="46" spans="1:6">
      <c r="A46" s="56" t="s">
        <v>133</v>
      </c>
      <c r="B46" s="41" t="s">
        <v>115</v>
      </c>
      <c r="C46" s="111"/>
      <c r="D46" s="108"/>
      <c r="E46" s="108"/>
      <c r="F46" s="129">
        <f>D46*E46</f>
        <v>0</v>
      </c>
    </row>
    <row r="47" spans="1:6" ht="15.75">
      <c r="A47" s="58" t="s">
        <v>110</v>
      </c>
      <c r="B47" s="53" t="s">
        <v>134</v>
      </c>
      <c r="C47" s="118" t="s">
        <v>674</v>
      </c>
      <c r="D47" s="116">
        <v>0.39</v>
      </c>
      <c r="E47" s="120">
        <v>13000</v>
      </c>
      <c r="F47" s="129">
        <f>D47*E47</f>
        <v>5070</v>
      </c>
    </row>
    <row r="48" spans="1:6" ht="15.75">
      <c r="A48" s="58" t="s">
        <v>112</v>
      </c>
      <c r="B48" s="53" t="s">
        <v>135</v>
      </c>
      <c r="C48" s="118" t="s">
        <v>674</v>
      </c>
      <c r="D48" s="116">
        <v>0.7</v>
      </c>
      <c r="E48" s="120">
        <v>13000</v>
      </c>
      <c r="F48" s="129">
        <f>D48*E48</f>
        <v>9100</v>
      </c>
    </row>
    <row r="49" spans="1:6" ht="15.75">
      <c r="A49" s="58" t="s">
        <v>131</v>
      </c>
      <c r="B49" s="53" t="s">
        <v>136</v>
      </c>
      <c r="C49" s="118" t="s">
        <v>674</v>
      </c>
      <c r="D49" s="116">
        <v>0.03</v>
      </c>
      <c r="E49" s="120">
        <v>13000</v>
      </c>
      <c r="F49" s="129">
        <f>D49*E49</f>
        <v>390</v>
      </c>
    </row>
    <row r="50" spans="1:6">
      <c r="A50" s="15"/>
      <c r="B50" s="54" t="s">
        <v>96</v>
      </c>
      <c r="C50" s="111"/>
      <c r="D50" s="108"/>
      <c r="E50" s="108"/>
      <c r="F50" s="136">
        <f>SUM(F41:F49)</f>
        <v>63372.399999999994</v>
      </c>
    </row>
    <row r="51" spans="1:6">
      <c r="A51" s="49">
        <v>2.4</v>
      </c>
      <c r="B51" s="44" t="s">
        <v>137</v>
      </c>
      <c r="C51" s="111"/>
      <c r="D51" s="108"/>
      <c r="E51" s="108"/>
      <c r="F51" s="130"/>
    </row>
    <row r="52" spans="1:6" ht="19.5" customHeight="1">
      <c r="A52" s="22"/>
      <c r="B52" s="52" t="s">
        <v>138</v>
      </c>
      <c r="C52" s="124"/>
      <c r="D52" s="108"/>
      <c r="E52" s="108"/>
      <c r="F52" s="130"/>
    </row>
    <row r="53" spans="1:6" ht="48">
      <c r="A53" s="50"/>
      <c r="B53" s="41" t="s">
        <v>139</v>
      </c>
      <c r="C53" s="108" t="s">
        <v>673</v>
      </c>
      <c r="D53" s="116">
        <v>41.74</v>
      </c>
      <c r="E53" s="120">
        <v>1300</v>
      </c>
      <c r="F53" s="136">
        <f>D53*E53</f>
        <v>54262</v>
      </c>
    </row>
    <row r="54" spans="1:6">
      <c r="A54" s="49">
        <v>2.5</v>
      </c>
      <c r="B54" s="44" t="s">
        <v>140</v>
      </c>
      <c r="C54" s="111"/>
      <c r="D54" s="108"/>
      <c r="E54" s="108"/>
      <c r="F54" s="136">
        <f>D54*E54</f>
        <v>0</v>
      </c>
    </row>
    <row r="55" spans="1:6" ht="60">
      <c r="A55" s="50"/>
      <c r="B55" s="40" t="s">
        <v>141</v>
      </c>
      <c r="C55" s="119"/>
      <c r="D55" s="108"/>
      <c r="E55" s="108"/>
      <c r="F55" s="136">
        <f>D55*E55</f>
        <v>0</v>
      </c>
    </row>
    <row r="56" spans="1:6">
      <c r="A56" s="15"/>
      <c r="B56" s="61" t="s">
        <v>142</v>
      </c>
      <c r="C56" s="111"/>
      <c r="D56" s="108"/>
      <c r="E56" s="108"/>
      <c r="F56" s="136">
        <f>D56*E56</f>
        <v>0</v>
      </c>
    </row>
    <row r="57" spans="1:6" ht="24">
      <c r="A57" s="56" t="s">
        <v>143</v>
      </c>
      <c r="B57" s="53" t="s">
        <v>144</v>
      </c>
      <c r="C57" s="110" t="s">
        <v>669</v>
      </c>
      <c r="D57" s="116">
        <v>85.6</v>
      </c>
      <c r="E57" s="116">
        <v>180</v>
      </c>
      <c r="F57" s="136">
        <f>D57*E57</f>
        <v>15407.999999999998</v>
      </c>
    </row>
    <row r="58" spans="1:6">
      <c r="A58" s="56" t="s">
        <v>145</v>
      </c>
      <c r="B58" s="57" t="s">
        <v>146</v>
      </c>
      <c r="C58" s="121" t="s">
        <v>669</v>
      </c>
      <c r="D58" s="116">
        <v>26.88</v>
      </c>
      <c r="E58" s="116">
        <v>150</v>
      </c>
      <c r="F58" s="136">
        <f>D58*E58</f>
        <v>4032</v>
      </c>
    </row>
    <row r="59" spans="1:6">
      <c r="A59" s="56" t="s">
        <v>147</v>
      </c>
      <c r="B59" s="57" t="s">
        <v>148</v>
      </c>
      <c r="C59" s="121" t="s">
        <v>669</v>
      </c>
      <c r="D59" s="116">
        <v>44</v>
      </c>
      <c r="E59" s="116">
        <v>550</v>
      </c>
      <c r="F59" s="136">
        <f>D59*E59</f>
        <v>24200</v>
      </c>
    </row>
    <row r="60" spans="1:6">
      <c r="A60" s="56" t="s">
        <v>149</v>
      </c>
      <c r="B60" s="57" t="s">
        <v>150</v>
      </c>
      <c r="C60" s="121" t="s">
        <v>669</v>
      </c>
      <c r="D60" s="116">
        <v>11</v>
      </c>
      <c r="E60" s="116">
        <v>500</v>
      </c>
      <c r="F60" s="136">
        <f>D60*E60</f>
        <v>5500</v>
      </c>
    </row>
    <row r="61" spans="1:6">
      <c r="A61" s="56" t="s">
        <v>151</v>
      </c>
      <c r="B61" s="57" t="s">
        <v>152</v>
      </c>
      <c r="C61" s="121" t="s">
        <v>669</v>
      </c>
      <c r="D61" s="116">
        <v>10.8</v>
      </c>
      <c r="E61" s="116">
        <v>500</v>
      </c>
      <c r="F61" s="136">
        <f>D61*E61</f>
        <v>5400</v>
      </c>
    </row>
    <row r="62" spans="1:6">
      <c r="A62" s="62"/>
      <c r="B62" s="63" t="s">
        <v>96</v>
      </c>
      <c r="C62" s="125"/>
      <c r="D62" s="126"/>
      <c r="E62" s="126"/>
      <c r="F62" s="137">
        <f>SUM(F53:F61)</f>
        <v>108802</v>
      </c>
    </row>
    <row r="63" spans="1:6">
      <c r="A63" s="265" t="s">
        <v>80</v>
      </c>
      <c r="B63" s="265"/>
      <c r="C63" s="265"/>
      <c r="D63" s="265"/>
      <c r="E63" s="265"/>
      <c r="F63" s="265"/>
    </row>
    <row r="64" spans="1:6">
      <c r="A64" s="265" t="s">
        <v>81</v>
      </c>
      <c r="B64" s="265"/>
      <c r="C64" s="265"/>
      <c r="D64" s="265"/>
      <c r="E64" s="265"/>
      <c r="F64" s="265"/>
    </row>
    <row r="65" spans="1:6">
      <c r="A65" s="267" t="s">
        <v>82</v>
      </c>
      <c r="B65" s="267"/>
      <c r="C65" s="267"/>
      <c r="D65" s="267"/>
      <c r="E65" s="267"/>
      <c r="F65" s="267"/>
    </row>
    <row r="66" spans="1:6" s="107" customFormat="1" ht="31.5">
      <c r="A66" s="106" t="s">
        <v>665</v>
      </c>
      <c r="B66" s="106" t="s">
        <v>646</v>
      </c>
      <c r="C66" s="106" t="s">
        <v>649</v>
      </c>
      <c r="D66" s="106" t="s">
        <v>653</v>
      </c>
      <c r="E66" s="113" t="s">
        <v>666</v>
      </c>
      <c r="F66" s="133" t="s">
        <v>648</v>
      </c>
    </row>
    <row r="67" spans="1:6">
      <c r="A67" s="64">
        <v>2.6</v>
      </c>
      <c r="B67" s="37" t="s">
        <v>153</v>
      </c>
      <c r="C67" s="114"/>
      <c r="D67" s="115"/>
      <c r="E67" s="115"/>
      <c r="F67" s="135"/>
    </row>
    <row r="68" spans="1:6" ht="36">
      <c r="A68" s="56" t="s">
        <v>154</v>
      </c>
      <c r="B68" s="41" t="s">
        <v>155</v>
      </c>
      <c r="C68" s="231" t="s">
        <v>675</v>
      </c>
      <c r="D68" s="116">
        <v>38.909999999999997</v>
      </c>
      <c r="E68" s="116">
        <v>2300</v>
      </c>
      <c r="F68" s="129">
        <f>D68*E68</f>
        <v>89492.999999999985</v>
      </c>
    </row>
    <row r="69" spans="1:6" ht="56.25" customHeight="1">
      <c r="A69" s="56" t="s">
        <v>156</v>
      </c>
      <c r="B69" s="45" t="s">
        <v>157</v>
      </c>
      <c r="C69" s="127" t="s">
        <v>669</v>
      </c>
      <c r="D69" s="116">
        <v>18.600000000000001</v>
      </c>
      <c r="E69" s="120">
        <v>1200</v>
      </c>
      <c r="F69" s="129">
        <f>D69*E69</f>
        <v>22320</v>
      </c>
    </row>
    <row r="70" spans="1:6" ht="45">
      <c r="A70" s="56" t="s">
        <v>158</v>
      </c>
      <c r="B70" s="230" t="s">
        <v>693</v>
      </c>
      <c r="C70" s="127" t="s">
        <v>670</v>
      </c>
      <c r="D70" s="116">
        <v>11</v>
      </c>
      <c r="E70" s="116">
        <v>2500</v>
      </c>
      <c r="F70" s="129">
        <f>D70*E70</f>
        <v>27500</v>
      </c>
    </row>
    <row r="71" spans="1:6" ht="14.25" customHeight="1">
      <c r="A71" s="56" t="s">
        <v>159</v>
      </c>
      <c r="B71" s="41" t="s">
        <v>160</v>
      </c>
      <c r="C71" s="118" t="s">
        <v>675</v>
      </c>
      <c r="D71" s="116">
        <v>4.4000000000000004</v>
      </c>
      <c r="E71" s="116">
        <v>2500</v>
      </c>
      <c r="F71" s="129">
        <f>D71*E71</f>
        <v>11000</v>
      </c>
    </row>
    <row r="72" spans="1:6" ht="10.5" customHeight="1">
      <c r="A72" s="15"/>
      <c r="B72" s="54" t="s">
        <v>96</v>
      </c>
      <c r="C72" s="111"/>
      <c r="D72" s="108"/>
      <c r="E72" s="108"/>
      <c r="F72" s="142">
        <f>SUM(F68:F71)</f>
        <v>150313</v>
      </c>
    </row>
    <row r="73" spans="1:6" ht="10.5" customHeight="1">
      <c r="A73" s="49">
        <v>2.7</v>
      </c>
      <c r="B73" s="44" t="s">
        <v>161</v>
      </c>
      <c r="C73" s="111"/>
      <c r="D73" s="108"/>
      <c r="E73" s="108"/>
      <c r="F73" s="130"/>
    </row>
    <row r="74" spans="1:6" ht="33.75">
      <c r="A74" s="56" t="s">
        <v>162</v>
      </c>
      <c r="B74" s="45" t="s">
        <v>163</v>
      </c>
      <c r="C74" s="124"/>
      <c r="D74" s="108"/>
      <c r="E74" s="108"/>
      <c r="F74" s="130"/>
    </row>
    <row r="75" spans="1:6">
      <c r="A75" s="15"/>
      <c r="B75" s="53" t="s">
        <v>164</v>
      </c>
      <c r="C75" s="121" t="s">
        <v>671</v>
      </c>
      <c r="D75" s="92">
        <v>1</v>
      </c>
      <c r="E75" s="120">
        <v>35000</v>
      </c>
      <c r="F75" s="129">
        <f>D75*E75</f>
        <v>35000</v>
      </c>
    </row>
    <row r="76" spans="1:6" ht="36">
      <c r="A76" s="56" t="s">
        <v>165</v>
      </c>
      <c r="B76" s="40" t="s">
        <v>166</v>
      </c>
      <c r="C76" s="119"/>
      <c r="D76" s="108"/>
      <c r="E76" s="108"/>
      <c r="F76" s="129">
        <f t="shared" ref="F76:F77" si="0">D76*E76</f>
        <v>0</v>
      </c>
    </row>
    <row r="77" spans="1:6">
      <c r="A77" s="15"/>
      <c r="B77" s="57" t="s">
        <v>167</v>
      </c>
      <c r="C77" s="121" t="s">
        <v>671</v>
      </c>
      <c r="D77" s="92">
        <v>1</v>
      </c>
      <c r="E77" s="120">
        <v>12000</v>
      </c>
      <c r="F77" s="129">
        <f t="shared" si="0"/>
        <v>12000</v>
      </c>
    </row>
    <row r="78" spans="1:6">
      <c r="A78" s="15"/>
      <c r="B78" s="54" t="s">
        <v>96</v>
      </c>
      <c r="C78" s="111"/>
      <c r="D78" s="108"/>
      <c r="E78" s="108"/>
      <c r="F78" s="136">
        <f>SUM(F75:F77)</f>
        <v>47000</v>
      </c>
    </row>
    <row r="79" spans="1:6">
      <c r="A79" s="49">
        <v>2.8</v>
      </c>
      <c r="B79" s="44" t="s">
        <v>168</v>
      </c>
      <c r="C79" s="111"/>
      <c r="D79" s="108"/>
      <c r="E79" s="108"/>
      <c r="F79" s="130"/>
    </row>
    <row r="80" spans="1:6" ht="33.75">
      <c r="A80" s="22"/>
      <c r="B80" s="40" t="s">
        <v>169</v>
      </c>
      <c r="C80" s="124"/>
      <c r="D80" s="108"/>
      <c r="E80" s="108"/>
      <c r="F80" s="130"/>
    </row>
    <row r="81" spans="1:6" ht="13.5" customHeight="1">
      <c r="A81" s="56" t="s">
        <v>170</v>
      </c>
      <c r="B81" s="53" t="s">
        <v>171</v>
      </c>
      <c r="C81" s="118" t="s">
        <v>676</v>
      </c>
      <c r="D81" s="116">
        <v>0.75</v>
      </c>
      <c r="E81" s="120">
        <v>3500</v>
      </c>
      <c r="F81" s="129">
        <f>D81*E81</f>
        <v>2625</v>
      </c>
    </row>
    <row r="82" spans="1:6" ht="15.75">
      <c r="A82" s="56" t="s">
        <v>172</v>
      </c>
      <c r="B82" s="53" t="s">
        <v>173</v>
      </c>
      <c r="C82" s="118" t="s">
        <v>676</v>
      </c>
      <c r="D82" s="116">
        <v>0.8</v>
      </c>
      <c r="E82" s="120">
        <v>3000</v>
      </c>
      <c r="F82" s="129">
        <f>D82*E82</f>
        <v>2400</v>
      </c>
    </row>
    <row r="83" spans="1:6">
      <c r="A83" s="15"/>
      <c r="B83" s="54" t="s">
        <v>96</v>
      </c>
      <c r="C83" s="111"/>
      <c r="D83" s="108"/>
      <c r="E83" s="108"/>
      <c r="F83" s="136">
        <f>SUM(F81:F82)</f>
        <v>5025</v>
      </c>
    </row>
    <row r="84" spans="1:6">
      <c r="A84" s="49">
        <v>2.9</v>
      </c>
      <c r="B84" s="44" t="s">
        <v>174</v>
      </c>
      <c r="C84" s="111"/>
      <c r="D84" s="108"/>
      <c r="E84" s="108"/>
      <c r="F84" s="130"/>
    </row>
    <row r="85" spans="1:6" ht="24.75" customHeight="1">
      <c r="A85" s="22"/>
      <c r="B85" s="52" t="s">
        <v>175</v>
      </c>
      <c r="C85" s="124"/>
      <c r="D85" s="108"/>
      <c r="E85" s="108"/>
      <c r="F85" s="130"/>
    </row>
    <row r="86" spans="1:6" ht="24">
      <c r="A86" s="56" t="s">
        <v>176</v>
      </c>
      <c r="B86" s="40" t="s">
        <v>177</v>
      </c>
      <c r="C86" s="118" t="s">
        <v>673</v>
      </c>
      <c r="D86" s="116">
        <v>54.92</v>
      </c>
      <c r="E86" s="116">
        <v>450</v>
      </c>
      <c r="F86" s="129">
        <f>D86*E86</f>
        <v>24714</v>
      </c>
    </row>
    <row r="87" spans="1:6" ht="24">
      <c r="A87" s="56" t="s">
        <v>178</v>
      </c>
      <c r="B87" s="40" t="s">
        <v>179</v>
      </c>
      <c r="C87" s="118" t="s">
        <v>675</v>
      </c>
      <c r="D87" s="116">
        <v>38.020000000000003</v>
      </c>
      <c r="E87" s="116">
        <v>450</v>
      </c>
      <c r="F87" s="129">
        <f t="shared" ref="F87:F90" si="1">D87*E87</f>
        <v>17109</v>
      </c>
    </row>
    <row r="88" spans="1:6" ht="15.75">
      <c r="A88" s="56" t="s">
        <v>180</v>
      </c>
      <c r="B88" s="41" t="s">
        <v>181</v>
      </c>
      <c r="C88" s="118" t="s">
        <v>675</v>
      </c>
      <c r="D88" s="116">
        <v>16.059999999999999</v>
      </c>
      <c r="E88" s="116">
        <v>500</v>
      </c>
      <c r="F88" s="129">
        <f t="shared" si="1"/>
        <v>8029.9999999999991</v>
      </c>
    </row>
    <row r="89" spans="1:6">
      <c r="A89" s="56" t="s">
        <v>182</v>
      </c>
      <c r="B89" s="41" t="s">
        <v>183</v>
      </c>
      <c r="C89" s="121" t="s">
        <v>669</v>
      </c>
      <c r="D89" s="116">
        <v>15.14</v>
      </c>
      <c r="E89" s="116">
        <v>500</v>
      </c>
      <c r="F89" s="129">
        <f t="shared" si="1"/>
        <v>7570</v>
      </c>
    </row>
    <row r="90" spans="1:6">
      <c r="A90" s="56" t="s">
        <v>185</v>
      </c>
      <c r="B90" s="41" t="s">
        <v>186</v>
      </c>
      <c r="C90" s="121" t="s">
        <v>669</v>
      </c>
      <c r="D90" s="116">
        <v>1</v>
      </c>
      <c r="E90" s="120">
        <v>4500</v>
      </c>
      <c r="F90" s="129">
        <f t="shared" si="1"/>
        <v>4500</v>
      </c>
    </row>
    <row r="91" spans="1:6">
      <c r="A91" s="15"/>
      <c r="B91" s="54" t="s">
        <v>96</v>
      </c>
      <c r="C91" s="111"/>
      <c r="D91" s="108"/>
      <c r="E91" s="108"/>
      <c r="F91" s="136">
        <f>SUM(F86:F90)</f>
        <v>61923</v>
      </c>
    </row>
    <row r="92" spans="1:6">
      <c r="A92" s="65">
        <v>2.1</v>
      </c>
      <c r="B92" s="44" t="s">
        <v>187</v>
      </c>
      <c r="C92" s="111"/>
      <c r="D92" s="108"/>
      <c r="E92" s="108"/>
      <c r="F92" s="130"/>
    </row>
    <row r="93" spans="1:6" ht="24">
      <c r="A93" s="56" t="s">
        <v>188</v>
      </c>
      <c r="B93" s="40" t="s">
        <v>189</v>
      </c>
      <c r="C93" s="118" t="s">
        <v>675</v>
      </c>
      <c r="D93" s="116">
        <v>54.92</v>
      </c>
      <c r="E93" s="116">
        <v>450</v>
      </c>
      <c r="F93" s="129">
        <f>D93*E93</f>
        <v>24714</v>
      </c>
    </row>
    <row r="94" spans="1:6" ht="15.75">
      <c r="A94" s="56" t="s">
        <v>190</v>
      </c>
      <c r="B94" s="41" t="s">
        <v>191</v>
      </c>
      <c r="C94" s="118" t="s">
        <v>675</v>
      </c>
      <c r="D94" s="116">
        <v>38.020000000000003</v>
      </c>
      <c r="E94" s="116">
        <v>450</v>
      </c>
      <c r="F94" s="129">
        <f t="shared" ref="F94:F95" si="2">D94*E94</f>
        <v>17109</v>
      </c>
    </row>
    <row r="95" spans="1:6" ht="15.75">
      <c r="A95" s="56" t="s">
        <v>192</v>
      </c>
      <c r="B95" s="45" t="s">
        <v>193</v>
      </c>
      <c r="C95" s="118" t="s">
        <v>675</v>
      </c>
      <c r="D95" s="116">
        <v>4.4000000000000004</v>
      </c>
      <c r="E95" s="116">
        <v>550</v>
      </c>
      <c r="F95" s="129">
        <f t="shared" si="2"/>
        <v>2420</v>
      </c>
    </row>
    <row r="96" spans="1:6">
      <c r="A96" s="62"/>
      <c r="B96" s="63" t="s">
        <v>96</v>
      </c>
      <c r="C96" s="125"/>
      <c r="D96" s="126"/>
      <c r="E96" s="126"/>
      <c r="F96" s="137">
        <f>SUM(F93:F95)</f>
        <v>44243</v>
      </c>
    </row>
    <row r="97" spans="1:6">
      <c r="A97" s="66">
        <v>2.11</v>
      </c>
      <c r="B97" s="67" t="s">
        <v>194</v>
      </c>
      <c r="C97" s="114"/>
      <c r="D97" s="115"/>
      <c r="E97" s="115"/>
      <c r="F97" s="135"/>
    </row>
    <row r="98" spans="1:6" ht="24">
      <c r="A98" s="56" t="s">
        <v>195</v>
      </c>
      <c r="B98" s="52" t="s">
        <v>196</v>
      </c>
      <c r="C98" s="124"/>
      <c r="D98" s="108"/>
      <c r="E98" s="108"/>
      <c r="F98" s="130"/>
    </row>
    <row r="99" spans="1:6">
      <c r="A99" s="15"/>
      <c r="B99" s="68" t="s">
        <v>197</v>
      </c>
      <c r="C99" s="111"/>
      <c r="D99" s="161"/>
      <c r="E99" s="159"/>
      <c r="F99" s="160">
        <f>D99*E99</f>
        <v>0</v>
      </c>
    </row>
    <row r="100" spans="1:6">
      <c r="A100" s="15"/>
      <c r="B100" s="68" t="s">
        <v>198</v>
      </c>
      <c r="C100" s="111"/>
      <c r="D100" s="161"/>
      <c r="E100" s="159"/>
      <c r="F100" s="160"/>
    </row>
    <row r="101" spans="1:6">
      <c r="A101" s="15"/>
      <c r="B101" s="68" t="s">
        <v>199</v>
      </c>
      <c r="C101" s="111"/>
      <c r="D101" s="108"/>
      <c r="E101" s="108"/>
      <c r="F101" s="130"/>
    </row>
    <row r="102" spans="1:6" ht="15">
      <c r="A102" s="15"/>
      <c r="B102" s="68" t="s">
        <v>200</v>
      </c>
      <c r="C102" s="121" t="s">
        <v>672</v>
      </c>
      <c r="D102" s="108">
        <v>1</v>
      </c>
      <c r="E102" s="162">
        <v>50000</v>
      </c>
      <c r="F102" s="163">
        <f>D102*E102</f>
        <v>50000</v>
      </c>
    </row>
    <row r="103" spans="1:6" ht="22.5">
      <c r="A103" s="56" t="s">
        <v>201</v>
      </c>
      <c r="B103" s="52" t="s">
        <v>202</v>
      </c>
      <c r="C103" s="110" t="s">
        <v>672</v>
      </c>
      <c r="D103" s="92">
        <v>14</v>
      </c>
      <c r="E103" s="120">
        <v>3500</v>
      </c>
      <c r="F103" s="163">
        <f t="shared" ref="F103:F104" si="3">D103*E103</f>
        <v>49000</v>
      </c>
    </row>
    <row r="104" spans="1:6" ht="33.75">
      <c r="A104" s="56" t="s">
        <v>203</v>
      </c>
      <c r="B104" s="57" t="s">
        <v>204</v>
      </c>
      <c r="C104" s="110" t="s">
        <v>672</v>
      </c>
      <c r="D104" s="92">
        <v>4</v>
      </c>
      <c r="E104" s="120">
        <v>3500</v>
      </c>
      <c r="F104" s="163">
        <f t="shared" si="3"/>
        <v>14000</v>
      </c>
    </row>
    <row r="105" spans="1:6" ht="14.25">
      <c r="A105" s="15"/>
      <c r="B105" s="69" t="s">
        <v>29</v>
      </c>
      <c r="C105" s="111"/>
      <c r="D105" s="108"/>
      <c r="E105" s="108"/>
      <c r="F105" s="142">
        <f>SUM(F102:F104)</f>
        <v>113000</v>
      </c>
    </row>
    <row r="106" spans="1:6">
      <c r="A106" s="70">
        <v>2.12</v>
      </c>
      <c r="B106" s="71" t="s">
        <v>205</v>
      </c>
      <c r="C106" s="111"/>
      <c r="D106" s="108"/>
      <c r="E106" s="108"/>
      <c r="F106" s="130"/>
    </row>
    <row r="107" spans="1:6" ht="24">
      <c r="A107" s="23"/>
      <c r="B107" s="72" t="s">
        <v>206</v>
      </c>
      <c r="C107" s="112" t="s">
        <v>672</v>
      </c>
      <c r="D107" s="93">
        <v>6</v>
      </c>
      <c r="E107" s="123">
        <v>6000</v>
      </c>
      <c r="F107" s="137">
        <f>D107*E107</f>
        <v>36000</v>
      </c>
    </row>
    <row r="108" spans="1:6" ht="13.5">
      <c r="A108" s="262" t="s">
        <v>207</v>
      </c>
      <c r="B108" s="263"/>
      <c r="C108" s="263"/>
      <c r="D108" s="263"/>
      <c r="E108" s="264"/>
      <c r="F108" s="150">
        <f>SUM(F107)</f>
        <v>36000</v>
      </c>
    </row>
    <row r="109" spans="1:6" ht="16.5">
      <c r="A109" s="270" t="s">
        <v>208</v>
      </c>
      <c r="B109" s="271"/>
      <c r="C109" s="271"/>
      <c r="D109" s="271"/>
      <c r="E109" s="272"/>
      <c r="F109" s="151">
        <f>F108+F105+F96+F91+F83+F78+F72+F62+F50+F34</f>
        <v>1026762.1</v>
      </c>
    </row>
  </sheetData>
  <mergeCells count="13">
    <mergeCell ref="A109:E109"/>
    <mergeCell ref="A65:F65"/>
    <mergeCell ref="A108:E108"/>
    <mergeCell ref="A35:F35"/>
    <mergeCell ref="A36:F36"/>
    <mergeCell ref="A37:F37"/>
    <mergeCell ref="A63:F63"/>
    <mergeCell ref="A64:F64"/>
    <mergeCell ref="A34:E34"/>
    <mergeCell ref="A1:F1"/>
    <mergeCell ref="A2:F2"/>
    <mergeCell ref="A3:F3"/>
    <mergeCell ref="A32:A33"/>
  </mergeCells>
  <pageMargins left="0.7" right="0.7" top="0.75" bottom="0.75" header="0.3" footer="0.3"/>
  <pageSetup scale="81" orientation="portrait" r:id="rId1"/>
  <rowBreaks count="2" manualBreakCount="2">
    <brk id="34" max="16383" man="1"/>
    <brk id="78"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1"/>
  <sheetViews>
    <sheetView view="pageBreakPreview" topLeftCell="A169" zoomScale="115" zoomScaleNormal="100" zoomScaleSheetLayoutView="115" workbookViewId="0">
      <selection activeCell="E170" sqref="E170"/>
    </sheetView>
  </sheetViews>
  <sheetFormatPr defaultRowHeight="12.75"/>
  <cols>
    <col min="1" max="1" width="9.83203125" customWidth="1"/>
    <col min="2" max="2" width="54.6640625" customWidth="1"/>
    <col min="3" max="3" width="6" style="107" customWidth="1"/>
    <col min="4" max="5" width="11.6640625" style="107" customWidth="1"/>
    <col min="6" max="6" width="14.83203125" style="139" customWidth="1"/>
  </cols>
  <sheetData>
    <row r="1" spans="1:6" ht="14.25" customHeight="1">
      <c r="A1" s="265" t="s">
        <v>80</v>
      </c>
      <c r="B1" s="265"/>
      <c r="C1" s="265"/>
      <c r="D1" s="265"/>
      <c r="E1" s="265"/>
      <c r="F1" s="265"/>
    </row>
    <row r="2" spans="1:6" ht="14.25" customHeight="1">
      <c r="A2" s="273" t="s">
        <v>656</v>
      </c>
      <c r="B2" s="274"/>
      <c r="C2" s="274"/>
      <c r="D2" s="274"/>
      <c r="E2" s="274"/>
      <c r="F2" s="274"/>
    </row>
    <row r="3" spans="1:6" ht="28.7" customHeight="1">
      <c r="A3" s="275" t="s">
        <v>210</v>
      </c>
      <c r="B3" s="275"/>
      <c r="C3" s="275"/>
      <c r="D3" s="275"/>
      <c r="E3" s="275"/>
      <c r="F3" s="275"/>
    </row>
    <row r="4" spans="1:6" s="103" customFormat="1" ht="28.5">
      <c r="A4" s="102" t="s">
        <v>652</v>
      </c>
      <c r="B4" s="102" t="s">
        <v>646</v>
      </c>
      <c r="C4" s="106" t="s">
        <v>649</v>
      </c>
      <c r="D4" s="106" t="s">
        <v>653</v>
      </c>
      <c r="E4" s="106" t="s">
        <v>654</v>
      </c>
      <c r="F4" s="154" t="s">
        <v>655</v>
      </c>
    </row>
    <row r="5" spans="1:6" ht="14.45" customHeight="1">
      <c r="A5" s="73">
        <v>1</v>
      </c>
      <c r="B5" s="6" t="s">
        <v>211</v>
      </c>
      <c r="C5" s="115"/>
      <c r="D5" s="115"/>
      <c r="E5" s="115"/>
      <c r="F5" s="135"/>
    </row>
    <row r="6" spans="1:6" ht="50.25" customHeight="1">
      <c r="A6" s="39">
        <v>1.1000000000000001</v>
      </c>
      <c r="B6" s="41" t="s">
        <v>212</v>
      </c>
      <c r="C6" s="108" t="s">
        <v>673</v>
      </c>
      <c r="D6" s="116">
        <v>259.49</v>
      </c>
      <c r="E6" s="116">
        <v>30</v>
      </c>
      <c r="F6" s="129">
        <f>D6*E6</f>
        <v>7784.7000000000007</v>
      </c>
    </row>
    <row r="7" spans="1:6" ht="25.5" customHeight="1">
      <c r="A7" s="39">
        <v>1.2</v>
      </c>
      <c r="B7" s="40" t="s">
        <v>213</v>
      </c>
      <c r="C7" s="108" t="s">
        <v>674</v>
      </c>
      <c r="D7" s="120">
        <v>1120.77</v>
      </c>
      <c r="E7" s="116">
        <v>600</v>
      </c>
      <c r="F7" s="129">
        <f>D7*E7</f>
        <v>672462</v>
      </c>
    </row>
    <row r="8" spans="1:6" ht="14.25" customHeight="1">
      <c r="A8" s="39">
        <v>1.3</v>
      </c>
      <c r="B8" s="41" t="s">
        <v>214</v>
      </c>
      <c r="C8" s="108" t="s">
        <v>674</v>
      </c>
      <c r="D8" s="116">
        <v>257.77999999999997</v>
      </c>
      <c r="E8" s="116">
        <v>150</v>
      </c>
      <c r="F8" s="129">
        <f>D8*E8</f>
        <v>38666.999999999993</v>
      </c>
    </row>
    <row r="9" spans="1:6" ht="14.25" customHeight="1">
      <c r="A9" s="39">
        <v>1.4</v>
      </c>
      <c r="B9" s="41" t="s">
        <v>215</v>
      </c>
      <c r="C9" s="108" t="s">
        <v>674</v>
      </c>
      <c r="D9" s="116">
        <v>322.22000000000003</v>
      </c>
      <c r="E9" s="116">
        <v>150</v>
      </c>
      <c r="F9" s="129">
        <f>D9*E9</f>
        <v>48333.000000000007</v>
      </c>
    </row>
    <row r="10" spans="1:6" ht="63.75" customHeight="1">
      <c r="A10" s="39">
        <v>1.5</v>
      </c>
      <c r="B10" s="40" t="s">
        <v>216</v>
      </c>
      <c r="C10" s="108" t="s">
        <v>674</v>
      </c>
      <c r="D10" s="116">
        <v>830.9</v>
      </c>
      <c r="E10" s="116">
        <v>650</v>
      </c>
      <c r="F10" s="129">
        <f>D10*E10</f>
        <v>540085</v>
      </c>
    </row>
    <row r="11" spans="1:6" ht="74.25" customHeight="1">
      <c r="A11" s="39">
        <v>1.6</v>
      </c>
      <c r="B11" s="233" t="s">
        <v>696</v>
      </c>
      <c r="C11" s="108" t="s">
        <v>674</v>
      </c>
      <c r="D11" s="116">
        <v>778.48</v>
      </c>
      <c r="E11" s="116">
        <v>250</v>
      </c>
      <c r="F11" s="129">
        <f>D11*E11</f>
        <v>194620</v>
      </c>
    </row>
    <row r="12" spans="1:6" ht="14.25" customHeight="1">
      <c r="A12" s="15"/>
      <c r="B12" s="54" t="s">
        <v>29</v>
      </c>
      <c r="C12" s="108"/>
      <c r="D12" s="108"/>
      <c r="E12" s="108"/>
      <c r="F12" s="136">
        <f>SUM(F6:F11)</f>
        <v>1501951.7</v>
      </c>
    </row>
    <row r="13" spans="1:6" ht="14.25" customHeight="1">
      <c r="A13" s="74">
        <v>2</v>
      </c>
      <c r="B13" s="75" t="s">
        <v>217</v>
      </c>
      <c r="C13" s="108"/>
      <c r="D13" s="108"/>
      <c r="E13" s="108"/>
      <c r="F13" s="130"/>
    </row>
    <row r="14" spans="1:6" ht="14.25" customHeight="1">
      <c r="A14" s="76">
        <v>2.1</v>
      </c>
      <c r="B14" s="71" t="s">
        <v>218</v>
      </c>
      <c r="C14" s="108"/>
      <c r="D14" s="108"/>
      <c r="E14" s="108"/>
      <c r="F14" s="130"/>
    </row>
    <row r="15" spans="1:6" ht="25.5" customHeight="1">
      <c r="A15" s="51" t="s">
        <v>219</v>
      </c>
      <c r="B15" s="52" t="s">
        <v>220</v>
      </c>
      <c r="C15" s="108" t="s">
        <v>674</v>
      </c>
      <c r="D15" s="116">
        <v>50.47</v>
      </c>
      <c r="E15" s="120">
        <v>2000</v>
      </c>
      <c r="F15" s="129">
        <f>D15*E15</f>
        <v>100940</v>
      </c>
    </row>
    <row r="16" spans="1:6" ht="25.5" customHeight="1">
      <c r="A16" s="51" t="s">
        <v>221</v>
      </c>
      <c r="B16" s="52" t="s">
        <v>222</v>
      </c>
      <c r="C16" s="108" t="s">
        <v>674</v>
      </c>
      <c r="D16" s="116">
        <v>33.659999999999997</v>
      </c>
      <c r="E16" s="120">
        <v>2000</v>
      </c>
      <c r="F16" s="129">
        <f>D16*E16</f>
        <v>67320</v>
      </c>
    </row>
    <row r="17" spans="1:6" ht="14.25" customHeight="1">
      <c r="A17" s="76">
        <v>2.2000000000000002</v>
      </c>
      <c r="B17" s="71" t="s">
        <v>223</v>
      </c>
      <c r="C17" s="108"/>
      <c r="D17" s="108"/>
      <c r="E17" s="108"/>
      <c r="F17" s="129">
        <f>D17*E17</f>
        <v>0</v>
      </c>
    </row>
    <row r="18" spans="1:6" ht="52.5" customHeight="1">
      <c r="A18" s="77"/>
      <c r="B18" s="72" t="s">
        <v>224</v>
      </c>
      <c r="C18" s="126" t="s">
        <v>674</v>
      </c>
      <c r="D18" s="122">
        <v>5.03</v>
      </c>
      <c r="E18" s="122">
        <v>2000</v>
      </c>
      <c r="F18" s="129">
        <f>D18*E18</f>
        <v>10060</v>
      </c>
    </row>
    <row r="19" spans="1:6">
      <c r="A19" s="10"/>
      <c r="B19" s="54" t="s">
        <v>29</v>
      </c>
      <c r="C19" s="168"/>
      <c r="D19" s="169"/>
      <c r="E19" s="169"/>
      <c r="F19" s="170">
        <f>SUM(F15:F18)</f>
        <v>178320</v>
      </c>
    </row>
    <row r="20" spans="1:6">
      <c r="A20" s="265" t="s">
        <v>80</v>
      </c>
      <c r="B20" s="265"/>
      <c r="C20" s="265"/>
      <c r="D20" s="265"/>
      <c r="E20" s="265"/>
      <c r="F20" s="265"/>
    </row>
    <row r="21" spans="1:6">
      <c r="A21" s="274" t="s">
        <v>209</v>
      </c>
      <c r="B21" s="274"/>
      <c r="C21" s="274"/>
      <c r="D21" s="274"/>
      <c r="E21" s="274"/>
      <c r="F21" s="274"/>
    </row>
    <row r="22" spans="1:6">
      <c r="A22" s="275" t="s">
        <v>210</v>
      </c>
      <c r="B22" s="275"/>
      <c r="C22" s="275"/>
      <c r="D22" s="275"/>
      <c r="E22" s="275"/>
      <c r="F22" s="275"/>
    </row>
    <row r="23" spans="1:6" s="103" customFormat="1" ht="42.75">
      <c r="A23" s="102" t="s">
        <v>652</v>
      </c>
      <c r="B23" s="102" t="s">
        <v>646</v>
      </c>
      <c r="C23" s="102" t="s">
        <v>649</v>
      </c>
      <c r="D23" s="102" t="s">
        <v>653</v>
      </c>
      <c r="E23" s="102" t="s">
        <v>654</v>
      </c>
      <c r="F23" s="154" t="s">
        <v>655</v>
      </c>
    </row>
    <row r="24" spans="1:6">
      <c r="A24" s="73">
        <v>1</v>
      </c>
      <c r="B24" s="6" t="s">
        <v>211</v>
      </c>
      <c r="C24" s="115"/>
      <c r="D24" s="115"/>
      <c r="E24" s="115"/>
      <c r="F24" s="135"/>
    </row>
    <row r="25" spans="1:6">
      <c r="A25" s="76">
        <v>2.2999999999999998</v>
      </c>
      <c r="B25" s="71" t="s">
        <v>225</v>
      </c>
      <c r="C25" s="108"/>
      <c r="D25" s="108"/>
      <c r="E25" s="108"/>
      <c r="F25" s="130"/>
    </row>
    <row r="26" spans="1:6" ht="45">
      <c r="A26" s="50"/>
      <c r="B26" s="57" t="s">
        <v>226</v>
      </c>
      <c r="C26" s="108" t="s">
        <v>673</v>
      </c>
      <c r="D26" s="116">
        <v>894.41</v>
      </c>
      <c r="E26" s="120">
        <v>1000</v>
      </c>
      <c r="F26" s="129">
        <f>D26*E26</f>
        <v>894410</v>
      </c>
    </row>
    <row r="27" spans="1:6">
      <c r="A27" s="76">
        <v>2.4</v>
      </c>
      <c r="B27" s="71" t="s">
        <v>227</v>
      </c>
      <c r="C27" s="108"/>
      <c r="D27" s="108"/>
      <c r="E27" s="108"/>
      <c r="F27" s="129">
        <f>D27*E27</f>
        <v>0</v>
      </c>
    </row>
    <row r="28" spans="1:6" ht="60">
      <c r="A28" s="50"/>
      <c r="B28" s="53" t="s">
        <v>228</v>
      </c>
      <c r="C28" s="108"/>
      <c r="D28" s="108"/>
      <c r="E28" s="108"/>
      <c r="F28" s="129">
        <f>D28*E28</f>
        <v>0</v>
      </c>
    </row>
    <row r="29" spans="1:6">
      <c r="A29" s="57" t="s">
        <v>229</v>
      </c>
      <c r="B29" s="68" t="s">
        <v>230</v>
      </c>
      <c r="C29" s="110" t="s">
        <v>677</v>
      </c>
      <c r="D29" s="116">
        <v>34.5</v>
      </c>
      <c r="E29" s="116">
        <v>180</v>
      </c>
      <c r="F29" s="129">
        <f>D29*E29</f>
        <v>6210</v>
      </c>
    </row>
    <row r="30" spans="1:6">
      <c r="A30" s="57" t="s">
        <v>231</v>
      </c>
      <c r="B30" s="68" t="s">
        <v>129</v>
      </c>
      <c r="C30" s="110" t="s">
        <v>677</v>
      </c>
      <c r="D30" s="116">
        <v>87.24</v>
      </c>
      <c r="E30" s="116">
        <v>180</v>
      </c>
      <c r="F30" s="129">
        <f>D30*E30</f>
        <v>15703.199999999999</v>
      </c>
    </row>
    <row r="31" spans="1:6">
      <c r="A31" s="57" t="s">
        <v>232</v>
      </c>
      <c r="B31" s="68" t="s">
        <v>130</v>
      </c>
      <c r="C31" s="110" t="s">
        <v>677</v>
      </c>
      <c r="D31" s="116">
        <v>963.43</v>
      </c>
      <c r="E31" s="116">
        <v>180</v>
      </c>
      <c r="F31" s="129">
        <f>D31*E31</f>
        <v>173417.4</v>
      </c>
    </row>
    <row r="32" spans="1:6">
      <c r="A32" s="57" t="s">
        <v>233</v>
      </c>
      <c r="B32" s="68" t="s">
        <v>132</v>
      </c>
      <c r="C32" s="110" t="s">
        <v>677</v>
      </c>
      <c r="D32" s="120">
        <v>10553.62</v>
      </c>
      <c r="E32" s="116">
        <v>180</v>
      </c>
      <c r="F32" s="129">
        <f>D32*E32</f>
        <v>1899651.6</v>
      </c>
    </row>
    <row r="33" spans="1:6">
      <c r="A33" s="57" t="s">
        <v>234</v>
      </c>
      <c r="B33" s="68" t="s">
        <v>235</v>
      </c>
      <c r="C33" s="110" t="s">
        <v>677</v>
      </c>
      <c r="D33" s="116">
        <v>921.53</v>
      </c>
      <c r="E33" s="116">
        <v>180</v>
      </c>
      <c r="F33" s="129">
        <f>D33*E33</f>
        <v>165875.4</v>
      </c>
    </row>
    <row r="34" spans="1:6">
      <c r="A34" s="76">
        <v>2.5</v>
      </c>
      <c r="B34" s="71" t="s">
        <v>236</v>
      </c>
      <c r="C34" s="108"/>
      <c r="D34" s="108"/>
      <c r="E34" s="108"/>
      <c r="F34" s="129">
        <f>D34*E34</f>
        <v>0</v>
      </c>
    </row>
    <row r="35" spans="1:6" ht="24">
      <c r="A35" s="57" t="s">
        <v>237</v>
      </c>
      <c r="B35" s="52" t="s">
        <v>238</v>
      </c>
      <c r="C35" s="108" t="s">
        <v>673</v>
      </c>
      <c r="D35" s="116">
        <v>175.54</v>
      </c>
      <c r="E35" s="116">
        <v>500</v>
      </c>
      <c r="F35" s="129">
        <f>D35*E35</f>
        <v>87770</v>
      </c>
    </row>
    <row r="36" spans="1:6" ht="24">
      <c r="A36" s="57" t="s">
        <v>239</v>
      </c>
      <c r="B36" s="52" t="s">
        <v>240</v>
      </c>
      <c r="C36" s="108" t="s">
        <v>673</v>
      </c>
      <c r="D36" s="116">
        <v>17.5</v>
      </c>
      <c r="E36" s="116">
        <v>500</v>
      </c>
      <c r="F36" s="129">
        <f>D36*E36</f>
        <v>8750</v>
      </c>
    </row>
    <row r="37" spans="1:6" ht="15.75">
      <c r="A37" s="57" t="s">
        <v>241</v>
      </c>
      <c r="B37" s="53" t="s">
        <v>242</v>
      </c>
      <c r="C37" s="108" t="s">
        <v>674</v>
      </c>
      <c r="D37" s="116">
        <v>2.54</v>
      </c>
      <c r="E37" s="120">
        <v>13000</v>
      </c>
      <c r="F37" s="129">
        <f>D37*E37</f>
        <v>33020</v>
      </c>
    </row>
    <row r="38" spans="1:6">
      <c r="A38" s="57" t="s">
        <v>243</v>
      </c>
      <c r="B38" s="53" t="s">
        <v>244</v>
      </c>
      <c r="C38" s="108"/>
      <c r="D38" s="108"/>
      <c r="E38" s="108"/>
      <c r="F38" s="129">
        <f>D38*E38</f>
        <v>0</v>
      </c>
    </row>
    <row r="39" spans="1:6" ht="24">
      <c r="A39" s="51" t="s">
        <v>245</v>
      </c>
      <c r="B39" s="68" t="s">
        <v>246</v>
      </c>
      <c r="C39" s="108" t="s">
        <v>674</v>
      </c>
      <c r="D39" s="116">
        <v>60.13</v>
      </c>
      <c r="E39" s="120">
        <v>13500</v>
      </c>
      <c r="F39" s="129">
        <f>D39*E39</f>
        <v>811755</v>
      </c>
    </row>
    <row r="40" spans="1:6" ht="15.75">
      <c r="A40" s="51" t="s">
        <v>247</v>
      </c>
      <c r="B40" s="68" t="s">
        <v>248</v>
      </c>
      <c r="C40" s="108" t="s">
        <v>674</v>
      </c>
      <c r="D40" s="116">
        <v>62.42</v>
      </c>
      <c r="E40" s="120">
        <v>13500</v>
      </c>
      <c r="F40" s="129">
        <f>D40*E40</f>
        <v>842670</v>
      </c>
    </row>
    <row r="41" spans="1:6" ht="15.75">
      <c r="A41" s="51" t="s">
        <v>249</v>
      </c>
      <c r="B41" s="68" t="s">
        <v>250</v>
      </c>
      <c r="C41" s="108" t="s">
        <v>674</v>
      </c>
      <c r="D41" s="116">
        <v>6.07</v>
      </c>
      <c r="E41" s="120">
        <v>13500</v>
      </c>
      <c r="F41" s="129">
        <f>D41*E41</f>
        <v>81945</v>
      </c>
    </row>
    <row r="42" spans="1:6" ht="15.75">
      <c r="A42" s="51" t="s">
        <v>251</v>
      </c>
      <c r="B42" s="68" t="s">
        <v>252</v>
      </c>
      <c r="C42" s="108" t="s">
        <v>674</v>
      </c>
      <c r="D42" s="116">
        <v>42.48</v>
      </c>
      <c r="E42" s="120">
        <v>13500</v>
      </c>
      <c r="F42" s="129">
        <f>D42*E42</f>
        <v>573480</v>
      </c>
    </row>
    <row r="43" spans="1:6" ht="15.75">
      <c r="A43" s="51" t="s">
        <v>253</v>
      </c>
      <c r="B43" s="68" t="s">
        <v>254</v>
      </c>
      <c r="C43" s="108" t="s">
        <v>674</v>
      </c>
      <c r="D43" s="116">
        <v>23.95</v>
      </c>
      <c r="E43" s="120">
        <v>13500</v>
      </c>
      <c r="F43" s="129">
        <f>D43*E43</f>
        <v>323325</v>
      </c>
    </row>
    <row r="44" spans="1:6" ht="15.75">
      <c r="A44" s="51" t="s">
        <v>255</v>
      </c>
      <c r="B44" s="68" t="s">
        <v>256</v>
      </c>
      <c r="C44" s="108" t="s">
        <v>674</v>
      </c>
      <c r="D44" s="116">
        <v>1.32</v>
      </c>
      <c r="E44" s="120">
        <v>13500</v>
      </c>
      <c r="F44" s="129">
        <f>D44*E44</f>
        <v>17820</v>
      </c>
    </row>
    <row r="45" spans="1:6" ht="15.75">
      <c r="A45" s="51" t="s">
        <v>257</v>
      </c>
      <c r="B45" s="68" t="s">
        <v>258</v>
      </c>
      <c r="C45" s="108" t="s">
        <v>674</v>
      </c>
      <c r="D45" s="116">
        <v>0.13</v>
      </c>
      <c r="E45" s="120">
        <v>13500</v>
      </c>
      <c r="F45" s="129">
        <f>D45*E45</f>
        <v>1755</v>
      </c>
    </row>
    <row r="46" spans="1:6">
      <c r="A46" s="15"/>
      <c r="B46" s="54" t="s">
        <v>29</v>
      </c>
      <c r="C46" s="108"/>
      <c r="D46" s="108"/>
      <c r="E46" s="108"/>
      <c r="F46" s="136">
        <f>SUM(F26:F45)</f>
        <v>5937557.5999999996</v>
      </c>
    </row>
    <row r="47" spans="1:6">
      <c r="A47" s="76">
        <v>2.6</v>
      </c>
      <c r="B47" s="71" t="s">
        <v>259</v>
      </c>
      <c r="C47" s="108"/>
      <c r="D47" s="108"/>
      <c r="E47" s="108"/>
      <c r="F47" s="130"/>
    </row>
    <row r="48" spans="1:6" ht="68.25" customHeight="1">
      <c r="A48" s="50"/>
      <c r="B48" s="57" t="s">
        <v>260</v>
      </c>
      <c r="C48" s="110" t="s">
        <v>670</v>
      </c>
      <c r="D48" s="116">
        <v>27.6</v>
      </c>
      <c r="E48" s="116">
        <v>2000</v>
      </c>
      <c r="F48" s="136">
        <f>D48*E48</f>
        <v>55200</v>
      </c>
    </row>
    <row r="49" spans="1:6">
      <c r="A49" s="76">
        <v>2.7</v>
      </c>
      <c r="B49" s="71" t="s">
        <v>261</v>
      </c>
      <c r="C49" s="108"/>
      <c r="D49" s="108"/>
      <c r="E49" s="108"/>
      <c r="F49" s="136">
        <f>D49*E49</f>
        <v>0</v>
      </c>
    </row>
    <row r="50" spans="1:6" ht="25.5" customHeight="1">
      <c r="A50" s="57" t="s">
        <v>262</v>
      </c>
      <c r="B50" s="57" t="s">
        <v>263</v>
      </c>
      <c r="C50" s="110" t="s">
        <v>672</v>
      </c>
      <c r="D50" s="92">
        <v>1</v>
      </c>
      <c r="E50" s="120">
        <v>50000</v>
      </c>
      <c r="F50" s="136">
        <f>D50*E50</f>
        <v>50000</v>
      </c>
    </row>
    <row r="51" spans="1:6">
      <c r="A51" s="57" t="s">
        <v>264</v>
      </c>
      <c r="B51" s="53" t="s">
        <v>265</v>
      </c>
      <c r="C51" s="110" t="s">
        <v>671</v>
      </c>
      <c r="D51" s="92">
        <v>1</v>
      </c>
      <c r="E51" s="120">
        <v>31500</v>
      </c>
      <c r="F51" s="136">
        <f>D51*E51</f>
        <v>31500</v>
      </c>
    </row>
    <row r="52" spans="1:6">
      <c r="A52" s="76">
        <v>2.8</v>
      </c>
      <c r="B52" s="71" t="s">
        <v>266</v>
      </c>
      <c r="C52" s="108"/>
      <c r="D52" s="108"/>
      <c r="E52" s="108"/>
      <c r="F52" s="136">
        <f>D52*E52</f>
        <v>0</v>
      </c>
    </row>
    <row r="53" spans="1:6" ht="15.75">
      <c r="A53" s="57" t="s">
        <v>267</v>
      </c>
      <c r="B53" s="53" t="s">
        <v>268</v>
      </c>
      <c r="C53" s="108" t="s">
        <v>673</v>
      </c>
      <c r="D53" s="116">
        <v>1.99</v>
      </c>
      <c r="E53" s="120">
        <v>3500</v>
      </c>
      <c r="F53" s="136">
        <f>D53*E53</f>
        <v>6965</v>
      </c>
    </row>
    <row r="54" spans="1:6" ht="15.75">
      <c r="A54" s="57" t="s">
        <v>269</v>
      </c>
      <c r="B54" s="53" t="s">
        <v>270</v>
      </c>
      <c r="C54" s="108" t="s">
        <v>673</v>
      </c>
      <c r="D54" s="116">
        <v>2.59</v>
      </c>
      <c r="E54" s="120">
        <v>3000</v>
      </c>
      <c r="F54" s="136">
        <f>D54*E54</f>
        <v>7770</v>
      </c>
    </row>
    <row r="55" spans="1:6">
      <c r="A55" s="62"/>
      <c r="B55" s="63" t="s">
        <v>29</v>
      </c>
      <c r="C55" s="126"/>
      <c r="D55" s="126"/>
      <c r="E55" s="126"/>
      <c r="F55" s="137">
        <f>SUM(F48:F54)</f>
        <v>151435</v>
      </c>
    </row>
    <row r="56" spans="1:6">
      <c r="A56" s="73">
        <v>1</v>
      </c>
      <c r="B56" s="6" t="s">
        <v>211</v>
      </c>
      <c r="C56" s="115"/>
      <c r="D56" s="115"/>
      <c r="E56" s="115"/>
      <c r="F56" s="135"/>
    </row>
    <row r="57" spans="1:6">
      <c r="A57" s="76">
        <v>2.9</v>
      </c>
      <c r="B57" s="71" t="s">
        <v>271</v>
      </c>
      <c r="C57" s="108"/>
      <c r="D57" s="108"/>
      <c r="E57" s="108"/>
      <c r="F57" s="130"/>
    </row>
    <row r="58" spans="1:6" ht="36">
      <c r="A58" s="57" t="s">
        <v>272</v>
      </c>
      <c r="B58" s="52" t="s">
        <v>273</v>
      </c>
      <c r="C58" s="108" t="s">
        <v>673</v>
      </c>
      <c r="D58" s="92">
        <v>5</v>
      </c>
      <c r="E58" s="116">
        <v>400</v>
      </c>
      <c r="F58" s="129">
        <f>D58*E58</f>
        <v>2000</v>
      </c>
    </row>
    <row r="59" spans="1:6" ht="72">
      <c r="A59" s="57" t="s">
        <v>274</v>
      </c>
      <c r="B59" s="229" t="s">
        <v>275</v>
      </c>
      <c r="C59" s="108" t="s">
        <v>673</v>
      </c>
      <c r="D59" s="92">
        <v>337</v>
      </c>
      <c r="E59" s="116">
        <v>500</v>
      </c>
      <c r="F59" s="129">
        <f>D59*E59</f>
        <v>168500</v>
      </c>
    </row>
    <row r="60" spans="1:6" ht="33.75">
      <c r="A60" s="57" t="s">
        <v>276</v>
      </c>
      <c r="B60" s="232" t="s">
        <v>694</v>
      </c>
      <c r="C60" s="108" t="s">
        <v>673</v>
      </c>
      <c r="D60" s="92">
        <v>285</v>
      </c>
      <c r="E60" s="116">
        <v>400</v>
      </c>
      <c r="F60" s="129">
        <f>D60*E60</f>
        <v>114000</v>
      </c>
    </row>
    <row r="61" spans="1:6">
      <c r="A61" s="15"/>
      <c r="B61" s="54" t="s">
        <v>29</v>
      </c>
      <c r="C61" s="108"/>
      <c r="D61" s="108"/>
      <c r="E61" s="108"/>
      <c r="F61" s="136">
        <f>SUM(F58:F60)</f>
        <v>284500</v>
      </c>
    </row>
    <row r="62" spans="1:6">
      <c r="A62" s="70">
        <v>2.1</v>
      </c>
      <c r="B62" s="71" t="s">
        <v>277</v>
      </c>
      <c r="C62" s="108"/>
      <c r="D62" s="108"/>
      <c r="E62" s="108"/>
      <c r="F62" s="130"/>
    </row>
    <row r="63" spans="1:6" ht="33.75">
      <c r="A63" s="51" t="s">
        <v>278</v>
      </c>
      <c r="B63" s="57" t="s">
        <v>279</v>
      </c>
      <c r="C63" s="110" t="s">
        <v>669</v>
      </c>
      <c r="D63" s="92">
        <v>188</v>
      </c>
      <c r="E63" s="120">
        <v>3500</v>
      </c>
      <c r="F63" s="129">
        <f>D63*E63</f>
        <v>658000</v>
      </c>
    </row>
    <row r="64" spans="1:6" ht="22.5">
      <c r="A64" s="51" t="s">
        <v>280</v>
      </c>
      <c r="B64" s="52" t="s">
        <v>281</v>
      </c>
      <c r="C64" s="110" t="s">
        <v>669</v>
      </c>
      <c r="D64" s="92">
        <v>49</v>
      </c>
      <c r="E64" s="116">
        <v>800</v>
      </c>
      <c r="F64" s="129">
        <f>D64*E64</f>
        <v>39200</v>
      </c>
    </row>
    <row r="65" spans="1:6" ht="33.75">
      <c r="A65" s="51" t="s">
        <v>282</v>
      </c>
      <c r="B65" s="57" t="s">
        <v>283</v>
      </c>
      <c r="C65" s="108" t="s">
        <v>673</v>
      </c>
      <c r="D65" s="92">
        <v>129</v>
      </c>
      <c r="E65" s="116">
        <v>500</v>
      </c>
      <c r="F65" s="129">
        <f>D65*E65</f>
        <v>64500</v>
      </c>
    </row>
    <row r="66" spans="1:6">
      <c r="A66" s="15"/>
      <c r="B66" s="54" t="s">
        <v>29</v>
      </c>
      <c r="C66" s="108"/>
      <c r="D66" s="108"/>
      <c r="E66" s="108"/>
      <c r="F66" s="136">
        <f>SUM(F63:F65)</f>
        <v>761700</v>
      </c>
    </row>
    <row r="67" spans="1:6">
      <c r="A67" s="70">
        <v>2.11</v>
      </c>
      <c r="B67" s="71" t="s">
        <v>284</v>
      </c>
      <c r="C67" s="108"/>
      <c r="D67" s="108"/>
      <c r="E67" s="108"/>
      <c r="F67" s="130"/>
    </row>
    <row r="68" spans="1:6" ht="45.75" customHeight="1">
      <c r="A68" s="51" t="s">
        <v>285</v>
      </c>
      <c r="B68" s="57" t="s">
        <v>286</v>
      </c>
      <c r="C68" s="110" t="s">
        <v>671</v>
      </c>
      <c r="D68" s="92">
        <v>1</v>
      </c>
      <c r="E68" s="120">
        <v>350000</v>
      </c>
      <c r="F68" s="129">
        <f>D68*E68</f>
        <v>350000</v>
      </c>
    </row>
    <row r="69" spans="1:6" ht="48">
      <c r="A69" s="51" t="s">
        <v>287</v>
      </c>
      <c r="B69" s="52" t="s">
        <v>288</v>
      </c>
      <c r="C69" s="110" t="s">
        <v>671</v>
      </c>
      <c r="D69" s="92">
        <v>1</v>
      </c>
      <c r="E69" s="120">
        <v>15000</v>
      </c>
      <c r="F69" s="129">
        <f>D69*E69</f>
        <v>15000</v>
      </c>
    </row>
    <row r="70" spans="1:6" ht="48">
      <c r="A70" s="51" t="s">
        <v>289</v>
      </c>
      <c r="B70" s="52" t="s">
        <v>290</v>
      </c>
      <c r="C70" s="108" t="s">
        <v>673</v>
      </c>
      <c r="D70" s="92">
        <v>15</v>
      </c>
      <c r="E70" s="116">
        <v>2000</v>
      </c>
      <c r="F70" s="129">
        <f>D70*E70</f>
        <v>30000</v>
      </c>
    </row>
    <row r="71" spans="1:6" ht="36">
      <c r="A71" s="51" t="s">
        <v>291</v>
      </c>
      <c r="B71" s="52" t="s">
        <v>292</v>
      </c>
      <c r="C71" s="110" t="s">
        <v>672</v>
      </c>
      <c r="D71" s="92">
        <v>4</v>
      </c>
      <c r="E71" s="120">
        <v>3500</v>
      </c>
      <c r="F71" s="129">
        <f>D71*E71</f>
        <v>14000</v>
      </c>
    </row>
    <row r="72" spans="1:6" ht="24">
      <c r="A72" s="51" t="s">
        <v>293</v>
      </c>
      <c r="B72" s="52" t="s">
        <v>294</v>
      </c>
      <c r="C72" s="110" t="s">
        <v>669</v>
      </c>
      <c r="D72" s="92">
        <v>3</v>
      </c>
      <c r="E72" s="120">
        <v>3800</v>
      </c>
      <c r="F72" s="129">
        <f>D72*E72</f>
        <v>11400</v>
      </c>
    </row>
    <row r="73" spans="1:6" ht="22.5">
      <c r="A73" s="51" t="s">
        <v>295</v>
      </c>
      <c r="B73" s="57" t="s">
        <v>296</v>
      </c>
      <c r="C73" s="110" t="s">
        <v>669</v>
      </c>
      <c r="D73" s="92">
        <v>6</v>
      </c>
      <c r="E73" s="116">
        <v>3500</v>
      </c>
      <c r="F73" s="129">
        <f>D73*E73</f>
        <v>21000</v>
      </c>
    </row>
    <row r="74" spans="1:6">
      <c r="A74" s="51" t="s">
        <v>297</v>
      </c>
      <c r="B74" s="57" t="s">
        <v>298</v>
      </c>
      <c r="C74" s="110" t="s">
        <v>669</v>
      </c>
      <c r="D74" s="92">
        <v>2</v>
      </c>
      <c r="E74" s="120">
        <v>4500</v>
      </c>
      <c r="F74" s="129">
        <f>D74*E74</f>
        <v>9000</v>
      </c>
    </row>
    <row r="75" spans="1:6">
      <c r="A75" s="62"/>
      <c r="B75" s="63" t="s">
        <v>29</v>
      </c>
      <c r="C75" s="126"/>
      <c r="D75" s="126"/>
      <c r="E75" s="126"/>
      <c r="F75" s="137">
        <f>SUM(F68:F74)</f>
        <v>450400</v>
      </c>
    </row>
    <row r="76" spans="1:6">
      <c r="A76" s="73">
        <v>1</v>
      </c>
      <c r="B76" s="6" t="s">
        <v>211</v>
      </c>
      <c r="C76" s="115"/>
      <c r="D76" s="115"/>
      <c r="E76" s="115"/>
      <c r="F76" s="135"/>
    </row>
    <row r="77" spans="1:6">
      <c r="A77" s="70">
        <v>2.12</v>
      </c>
      <c r="B77" s="71" t="s">
        <v>299</v>
      </c>
      <c r="C77" s="108"/>
      <c r="D77" s="108"/>
      <c r="E77" s="108"/>
      <c r="F77" s="130"/>
    </row>
    <row r="78" spans="1:6" ht="120">
      <c r="A78" s="51" t="s">
        <v>300</v>
      </c>
      <c r="B78" s="229" t="s">
        <v>695</v>
      </c>
      <c r="C78" s="110" t="s">
        <v>669</v>
      </c>
      <c r="D78" s="116">
        <v>77.45</v>
      </c>
      <c r="E78" s="120">
        <v>4500</v>
      </c>
      <c r="F78" s="129">
        <f>D78*E78</f>
        <v>348525</v>
      </c>
    </row>
    <row r="79" spans="1:6" ht="67.5">
      <c r="A79" s="51" t="s">
        <v>301</v>
      </c>
      <c r="B79" s="57" t="s">
        <v>302</v>
      </c>
      <c r="C79" s="110" t="s">
        <v>669</v>
      </c>
      <c r="D79" s="116">
        <v>81.7</v>
      </c>
      <c r="E79" s="120">
        <v>1000</v>
      </c>
      <c r="F79" s="129">
        <f>D79*E79</f>
        <v>81700</v>
      </c>
    </row>
    <row r="80" spans="1:6" ht="48">
      <c r="A80" s="51" t="s">
        <v>303</v>
      </c>
      <c r="B80" s="52" t="s">
        <v>304</v>
      </c>
      <c r="C80" s="110" t="s">
        <v>678</v>
      </c>
      <c r="D80" s="116">
        <v>1</v>
      </c>
      <c r="E80" s="120">
        <v>150000</v>
      </c>
      <c r="F80" s="129">
        <f>D80*E80</f>
        <v>150000</v>
      </c>
    </row>
    <row r="81" spans="1:6" ht="48">
      <c r="A81" s="51" t="s">
        <v>305</v>
      </c>
      <c r="B81" s="53" t="s">
        <v>306</v>
      </c>
      <c r="C81" s="110" t="s">
        <v>678</v>
      </c>
      <c r="D81" s="116">
        <v>1</v>
      </c>
      <c r="E81" s="120">
        <v>100000</v>
      </c>
      <c r="F81" s="129">
        <f>D81*E81</f>
        <v>100000</v>
      </c>
    </row>
    <row r="82" spans="1:6">
      <c r="A82" s="15"/>
      <c r="B82" s="54" t="s">
        <v>29</v>
      </c>
      <c r="C82" s="108"/>
      <c r="D82" s="108"/>
      <c r="E82" s="108"/>
      <c r="F82" s="136">
        <f>SUM(F78:F81)</f>
        <v>680225</v>
      </c>
    </row>
    <row r="83" spans="1:6">
      <c r="A83" s="70">
        <v>2.13</v>
      </c>
      <c r="B83" s="71" t="s">
        <v>307</v>
      </c>
      <c r="C83" s="108"/>
      <c r="D83" s="108"/>
      <c r="E83" s="108"/>
      <c r="F83" s="130"/>
    </row>
    <row r="84" spans="1:6" ht="24">
      <c r="A84" s="51" t="s">
        <v>308</v>
      </c>
      <c r="B84" s="53" t="s">
        <v>309</v>
      </c>
      <c r="C84" s="108"/>
      <c r="D84" s="108"/>
      <c r="E84" s="108"/>
      <c r="F84" s="130"/>
    </row>
    <row r="85" spans="1:6">
      <c r="A85" s="15"/>
      <c r="B85" s="53" t="s">
        <v>310</v>
      </c>
      <c r="C85" s="108"/>
      <c r="D85" s="108"/>
      <c r="E85" s="108"/>
      <c r="F85" s="130"/>
    </row>
    <row r="86" spans="1:6">
      <c r="A86" s="15"/>
      <c r="B86" s="53" t="s">
        <v>200</v>
      </c>
      <c r="C86" s="110" t="s">
        <v>672</v>
      </c>
      <c r="D86" s="92">
        <v>1</v>
      </c>
      <c r="E86" s="120">
        <v>25000</v>
      </c>
      <c r="F86" s="129">
        <f>D86*E86</f>
        <v>25000</v>
      </c>
    </row>
    <row r="87" spans="1:6" ht="36">
      <c r="A87" s="51" t="s">
        <v>311</v>
      </c>
      <c r="B87" s="52" t="s">
        <v>312</v>
      </c>
      <c r="C87" s="110" t="s">
        <v>672</v>
      </c>
      <c r="D87" s="92">
        <v>1</v>
      </c>
      <c r="E87" s="120">
        <v>5000</v>
      </c>
      <c r="F87" s="129">
        <f>D87*E87</f>
        <v>5000</v>
      </c>
    </row>
    <row r="88" spans="1:6">
      <c r="A88" s="51" t="s">
        <v>313</v>
      </c>
      <c r="B88" s="53" t="s">
        <v>314</v>
      </c>
      <c r="C88" s="108"/>
      <c r="D88" s="108"/>
      <c r="E88" s="108"/>
      <c r="F88" s="129">
        <f>D88*E88</f>
        <v>0</v>
      </c>
    </row>
    <row r="89" spans="1:6" ht="24">
      <c r="A89" s="22"/>
      <c r="B89" s="68" t="s">
        <v>315</v>
      </c>
      <c r="C89" s="110" t="s">
        <v>672</v>
      </c>
      <c r="D89" s="92">
        <v>1</v>
      </c>
      <c r="E89" s="120">
        <v>6000</v>
      </c>
      <c r="F89" s="129">
        <f>D89*E89</f>
        <v>6000</v>
      </c>
    </row>
    <row r="90" spans="1:6">
      <c r="A90" s="15"/>
      <c r="B90" s="54" t="s">
        <v>29</v>
      </c>
      <c r="C90" s="108"/>
      <c r="D90" s="108"/>
      <c r="E90" s="108"/>
      <c r="F90" s="136">
        <f>SUM(F86:F89)</f>
        <v>36000</v>
      </c>
    </row>
    <row r="91" spans="1:6" ht="48">
      <c r="A91" s="78">
        <v>2.14</v>
      </c>
      <c r="B91" s="79" t="s">
        <v>316</v>
      </c>
      <c r="C91" s="126" t="s">
        <v>673</v>
      </c>
      <c r="D91" s="122">
        <v>20.7</v>
      </c>
      <c r="E91" s="123">
        <v>20000</v>
      </c>
      <c r="F91" s="137">
        <f>D91*E91</f>
        <v>414000</v>
      </c>
    </row>
    <row r="92" spans="1:6">
      <c r="A92" s="164"/>
      <c r="B92" s="54" t="s">
        <v>29</v>
      </c>
      <c r="C92" s="165"/>
      <c r="D92" s="166"/>
      <c r="E92" s="167"/>
      <c r="F92" s="137">
        <f>SUM(F91)</f>
        <v>414000</v>
      </c>
    </row>
    <row r="93" spans="1:6" ht="14.25">
      <c r="A93" s="279" t="s">
        <v>317</v>
      </c>
      <c r="B93" s="280"/>
      <c r="C93" s="280"/>
      <c r="D93" s="280"/>
      <c r="E93" s="281"/>
      <c r="F93" s="138">
        <f>F92+F90+F82+F75+F66+F61+F55+F46+F19+F12</f>
        <v>10396089.299999999</v>
      </c>
    </row>
    <row r="94" spans="1:6">
      <c r="A94" s="265" t="s">
        <v>80</v>
      </c>
      <c r="B94" s="265"/>
      <c r="C94" s="265"/>
      <c r="D94" s="265"/>
      <c r="E94" s="265"/>
      <c r="F94" s="265"/>
    </row>
    <row r="95" spans="1:6">
      <c r="A95" s="265" t="s">
        <v>209</v>
      </c>
      <c r="B95" s="265"/>
      <c r="C95" s="265"/>
      <c r="D95" s="265"/>
      <c r="E95" s="265"/>
      <c r="F95" s="265"/>
    </row>
    <row r="96" spans="1:6">
      <c r="A96" s="267" t="s">
        <v>318</v>
      </c>
      <c r="B96" s="267"/>
      <c r="C96" s="267"/>
      <c r="D96" s="267"/>
      <c r="E96" s="267"/>
      <c r="F96" s="267"/>
    </row>
    <row r="97" spans="1:6" s="107" customFormat="1" ht="25.5">
      <c r="A97" s="106" t="s">
        <v>665</v>
      </c>
      <c r="B97" s="106" t="s">
        <v>646</v>
      </c>
      <c r="C97" s="106" t="s">
        <v>649</v>
      </c>
      <c r="D97" s="106" t="s">
        <v>653</v>
      </c>
      <c r="E97" s="113" t="s">
        <v>666</v>
      </c>
      <c r="F97" s="131" t="s">
        <v>667</v>
      </c>
    </row>
    <row r="98" spans="1:6">
      <c r="A98" s="38"/>
      <c r="B98" s="48" t="s">
        <v>84</v>
      </c>
      <c r="C98" s="115"/>
      <c r="D98" s="115"/>
      <c r="E98" s="115"/>
      <c r="F98" s="135"/>
    </row>
    <row r="99" spans="1:6">
      <c r="A99" s="43">
        <v>1</v>
      </c>
      <c r="B99" s="44" t="s">
        <v>85</v>
      </c>
      <c r="C99" s="108"/>
      <c r="D99" s="108"/>
      <c r="E99" s="108"/>
      <c r="F99" s="130"/>
    </row>
    <row r="100" spans="1:6" ht="47.25" customHeight="1">
      <c r="A100" s="49">
        <v>1.1000000000000001</v>
      </c>
      <c r="B100" s="40" t="s">
        <v>319</v>
      </c>
      <c r="C100" s="108" t="s">
        <v>673</v>
      </c>
      <c r="D100" s="116">
        <v>62</v>
      </c>
      <c r="E100" s="116">
        <v>30</v>
      </c>
      <c r="F100" s="129">
        <f>D100*E100</f>
        <v>1860</v>
      </c>
    </row>
    <row r="101" spans="1:6" ht="36">
      <c r="A101" s="49">
        <v>1.2</v>
      </c>
      <c r="B101" s="40" t="s">
        <v>320</v>
      </c>
      <c r="C101" s="108"/>
      <c r="D101" s="108"/>
      <c r="E101" s="108"/>
      <c r="F101" s="129">
        <f>D101*E101</f>
        <v>0</v>
      </c>
    </row>
    <row r="102" spans="1:6" ht="15.75">
      <c r="A102" s="51" t="s">
        <v>321</v>
      </c>
      <c r="B102" s="53" t="s">
        <v>322</v>
      </c>
      <c r="C102" s="108" t="s">
        <v>674</v>
      </c>
      <c r="D102" s="116">
        <v>75.84</v>
      </c>
      <c r="E102" s="116">
        <v>450</v>
      </c>
      <c r="F102" s="129">
        <f>D102*E102</f>
        <v>34128</v>
      </c>
    </row>
    <row r="103" spans="1:6" ht="15.75">
      <c r="A103" s="51" t="s">
        <v>323</v>
      </c>
      <c r="B103" s="53" t="s">
        <v>324</v>
      </c>
      <c r="C103" s="108" t="s">
        <v>674</v>
      </c>
      <c r="D103" s="116">
        <v>6.52</v>
      </c>
      <c r="E103" s="116">
        <v>450</v>
      </c>
      <c r="F103" s="129">
        <f>D103*E103</f>
        <v>2934</v>
      </c>
    </row>
    <row r="104" spans="1:6" ht="15.75">
      <c r="A104" s="51" t="s">
        <v>325</v>
      </c>
      <c r="B104" s="53" t="s">
        <v>326</v>
      </c>
      <c r="C104" s="108" t="s">
        <v>674</v>
      </c>
      <c r="D104" s="116">
        <v>1.1200000000000001</v>
      </c>
      <c r="E104" s="116">
        <v>450</v>
      </c>
      <c r="F104" s="129">
        <f>D104*E104</f>
        <v>504.00000000000006</v>
      </c>
    </row>
    <row r="105" spans="1:6" ht="64.5" customHeight="1">
      <c r="A105" s="49">
        <v>1.3</v>
      </c>
      <c r="B105" s="40" t="s">
        <v>90</v>
      </c>
      <c r="C105" s="108"/>
      <c r="D105" s="108"/>
      <c r="E105" s="108"/>
      <c r="F105" s="129">
        <f>D105*E105</f>
        <v>0</v>
      </c>
    </row>
    <row r="106" spans="1:6" ht="24">
      <c r="A106" s="51" t="s">
        <v>327</v>
      </c>
      <c r="B106" s="52" t="s">
        <v>92</v>
      </c>
      <c r="C106" s="108" t="s">
        <v>674</v>
      </c>
      <c r="D106" s="116">
        <v>46.27</v>
      </c>
      <c r="E106" s="116">
        <v>650</v>
      </c>
      <c r="F106" s="129">
        <f>D106*E106</f>
        <v>30075.500000000004</v>
      </c>
    </row>
    <row r="107" spans="1:6" ht="15.75">
      <c r="A107" s="51" t="s">
        <v>328</v>
      </c>
      <c r="B107" s="53" t="s">
        <v>94</v>
      </c>
      <c r="C107" s="108" t="s">
        <v>674</v>
      </c>
      <c r="D107" s="116">
        <v>3.04</v>
      </c>
      <c r="E107" s="116">
        <v>650</v>
      </c>
      <c r="F107" s="129">
        <f>D107*E107</f>
        <v>1976</v>
      </c>
    </row>
    <row r="108" spans="1:6" ht="36">
      <c r="A108" s="39">
        <v>1.4</v>
      </c>
      <c r="B108" s="40" t="s">
        <v>329</v>
      </c>
      <c r="C108" s="108" t="s">
        <v>674</v>
      </c>
      <c r="D108" s="116">
        <v>64.38</v>
      </c>
      <c r="E108" s="116">
        <v>650</v>
      </c>
      <c r="F108" s="129">
        <f>D108*E108</f>
        <v>41847</v>
      </c>
    </row>
    <row r="109" spans="1:6">
      <c r="A109" s="15"/>
      <c r="B109" s="54" t="s">
        <v>96</v>
      </c>
      <c r="C109" s="108"/>
      <c r="D109" s="108"/>
      <c r="E109" s="108"/>
      <c r="F109" s="136">
        <f>SUM(F100:F108)</f>
        <v>113324.5</v>
      </c>
    </row>
    <row r="110" spans="1:6">
      <c r="A110" s="43">
        <v>2</v>
      </c>
      <c r="B110" s="44" t="s">
        <v>97</v>
      </c>
      <c r="C110" s="108"/>
      <c r="D110" s="108"/>
      <c r="E110" s="108"/>
      <c r="F110" s="130"/>
    </row>
    <row r="111" spans="1:6">
      <c r="A111" s="49">
        <v>2.1</v>
      </c>
      <c r="B111" s="60" t="s">
        <v>330</v>
      </c>
      <c r="C111" s="108"/>
      <c r="D111" s="108"/>
      <c r="E111" s="108"/>
      <c r="F111" s="130"/>
    </row>
    <row r="112" spans="1:6" ht="36">
      <c r="A112" s="22"/>
      <c r="B112" s="53" t="s">
        <v>331</v>
      </c>
      <c r="C112" s="108" t="s">
        <v>679</v>
      </c>
      <c r="D112" s="116">
        <v>7.22</v>
      </c>
      <c r="E112" s="116">
        <v>2000</v>
      </c>
      <c r="F112" s="136">
        <f>D112*E112</f>
        <v>14440</v>
      </c>
    </row>
    <row r="113" spans="1:6">
      <c r="A113" s="49">
        <v>2.2000000000000002</v>
      </c>
      <c r="B113" s="60" t="s">
        <v>124</v>
      </c>
      <c r="C113" s="108"/>
      <c r="D113" s="108"/>
      <c r="E113" s="108"/>
      <c r="F113" s="136">
        <f>D113*E113</f>
        <v>0</v>
      </c>
    </row>
    <row r="114" spans="1:6" ht="36">
      <c r="A114" s="56" t="s">
        <v>106</v>
      </c>
      <c r="B114" s="53" t="s">
        <v>332</v>
      </c>
      <c r="C114" s="108" t="s">
        <v>675</v>
      </c>
      <c r="D114" s="116">
        <v>29.86</v>
      </c>
      <c r="E114" s="116">
        <v>1000</v>
      </c>
      <c r="F114" s="136">
        <f>D114*E114</f>
        <v>29860</v>
      </c>
    </row>
    <row r="115" spans="1:6" ht="48">
      <c r="A115" s="56" t="s">
        <v>108</v>
      </c>
      <c r="B115" s="52" t="s">
        <v>333</v>
      </c>
      <c r="C115" s="108"/>
      <c r="D115" s="108"/>
      <c r="E115" s="108"/>
      <c r="F115" s="136">
        <f>D115*E115</f>
        <v>0</v>
      </c>
    </row>
    <row r="116" spans="1:6">
      <c r="A116" s="58" t="s">
        <v>110</v>
      </c>
      <c r="B116" s="53" t="s">
        <v>129</v>
      </c>
      <c r="C116" s="110" t="s">
        <v>668</v>
      </c>
      <c r="D116" s="116">
        <v>0.56999999999999995</v>
      </c>
      <c r="E116" s="116">
        <v>180</v>
      </c>
      <c r="F116" s="136">
        <f>D116*E116</f>
        <v>102.6</v>
      </c>
    </row>
    <row r="117" spans="1:6">
      <c r="A117" s="15"/>
      <c r="B117" s="53" t="s">
        <v>130</v>
      </c>
      <c r="C117" s="110" t="s">
        <v>668</v>
      </c>
      <c r="D117" s="116">
        <v>212.08</v>
      </c>
      <c r="E117" s="116">
        <v>180</v>
      </c>
      <c r="F117" s="136">
        <f>D117*E117</f>
        <v>38174.400000000001</v>
      </c>
    </row>
    <row r="118" spans="1:6">
      <c r="A118" s="58" t="s">
        <v>112</v>
      </c>
      <c r="B118" s="53" t="s">
        <v>132</v>
      </c>
      <c r="C118" s="110" t="s">
        <v>668</v>
      </c>
      <c r="D118" s="116">
        <v>163.86</v>
      </c>
      <c r="E118" s="116">
        <v>180</v>
      </c>
      <c r="F118" s="136">
        <f>D118*E118</f>
        <v>29494.800000000003</v>
      </c>
    </row>
    <row r="119" spans="1:6">
      <c r="A119" s="56" t="s">
        <v>114</v>
      </c>
      <c r="B119" s="41" t="s">
        <v>115</v>
      </c>
      <c r="C119" s="108"/>
      <c r="D119" s="108"/>
      <c r="E119" s="108"/>
      <c r="F119" s="136">
        <f>D119*E119</f>
        <v>0</v>
      </c>
    </row>
    <row r="120" spans="1:6" ht="15.75">
      <c r="A120" s="58" t="s">
        <v>110</v>
      </c>
      <c r="B120" s="53" t="s">
        <v>334</v>
      </c>
      <c r="C120" s="108" t="s">
        <v>674</v>
      </c>
      <c r="D120" s="116">
        <v>0.94</v>
      </c>
      <c r="E120" s="120">
        <v>13000</v>
      </c>
      <c r="F120" s="136">
        <f>D120*E120</f>
        <v>12220</v>
      </c>
    </row>
    <row r="121" spans="1:6" ht="15.75">
      <c r="A121" s="58" t="s">
        <v>112</v>
      </c>
      <c r="B121" s="53" t="s">
        <v>335</v>
      </c>
      <c r="C121" s="108" t="s">
        <v>674</v>
      </c>
      <c r="D121" s="116">
        <v>4.8</v>
      </c>
      <c r="E121" s="120">
        <v>13000</v>
      </c>
      <c r="F121" s="136">
        <f>D121*E121</f>
        <v>62400</v>
      </c>
    </row>
    <row r="122" spans="1:6" ht="15.75">
      <c r="A122" s="58" t="s">
        <v>131</v>
      </c>
      <c r="B122" s="53" t="s">
        <v>336</v>
      </c>
      <c r="C122" s="108" t="s">
        <v>674</v>
      </c>
      <c r="D122" s="116">
        <v>1.1200000000000001</v>
      </c>
      <c r="E122" s="120">
        <v>13000</v>
      </c>
      <c r="F122" s="136">
        <f>D122*E122</f>
        <v>14560.000000000002</v>
      </c>
    </row>
    <row r="123" spans="1:6">
      <c r="A123" s="62"/>
      <c r="B123" s="63" t="s">
        <v>96</v>
      </c>
      <c r="C123" s="126"/>
      <c r="D123" s="126"/>
      <c r="E123" s="126"/>
      <c r="F123" s="137">
        <f>SUM(F112:F122)</f>
        <v>201251.8</v>
      </c>
    </row>
    <row r="124" spans="1:6" ht="14.25">
      <c r="A124" s="262" t="s">
        <v>122</v>
      </c>
      <c r="B124" s="263"/>
      <c r="C124" s="263"/>
      <c r="D124" s="263"/>
      <c r="E124" s="264"/>
      <c r="F124" s="138">
        <f>F123+F109</f>
        <v>314576.3</v>
      </c>
    </row>
    <row r="125" spans="1:6">
      <c r="A125" s="38"/>
      <c r="B125" s="48" t="s">
        <v>123</v>
      </c>
      <c r="C125" s="115"/>
      <c r="D125" s="115"/>
      <c r="E125" s="115"/>
      <c r="F125" s="135"/>
    </row>
    <row r="126" spans="1:6">
      <c r="A126" s="49">
        <v>2.2999999999999998</v>
      </c>
      <c r="B126" s="60" t="s">
        <v>124</v>
      </c>
      <c r="C126" s="108"/>
      <c r="D126" s="108"/>
      <c r="E126" s="108"/>
      <c r="F126" s="130"/>
    </row>
    <row r="127" spans="1:6" ht="36">
      <c r="A127" s="56" t="s">
        <v>125</v>
      </c>
      <c r="B127" s="41" t="s">
        <v>337</v>
      </c>
      <c r="C127" s="108" t="s">
        <v>673</v>
      </c>
      <c r="D127" s="116">
        <v>35.700000000000003</v>
      </c>
      <c r="E127" s="116">
        <v>1000</v>
      </c>
      <c r="F127" s="129">
        <f>D127*E127</f>
        <v>35700</v>
      </c>
    </row>
    <row r="128" spans="1:6" ht="36">
      <c r="A128" s="56" t="s">
        <v>127</v>
      </c>
      <c r="B128" s="40" t="s">
        <v>338</v>
      </c>
      <c r="C128" s="108"/>
      <c r="D128" s="108"/>
      <c r="E128" s="108"/>
      <c r="F128" s="129">
        <f>D128*E128</f>
        <v>0</v>
      </c>
    </row>
    <row r="129" spans="1:6">
      <c r="A129" s="58" t="s">
        <v>110</v>
      </c>
      <c r="B129" s="53" t="s">
        <v>129</v>
      </c>
      <c r="C129" s="110" t="s">
        <v>668</v>
      </c>
      <c r="D129" s="116">
        <v>98.95</v>
      </c>
      <c r="E129" s="116">
        <v>180</v>
      </c>
      <c r="F129" s="129">
        <f>D129*E129</f>
        <v>17811</v>
      </c>
    </row>
    <row r="130" spans="1:6">
      <c r="A130" s="58" t="s">
        <v>112</v>
      </c>
      <c r="B130" s="53" t="s">
        <v>130</v>
      </c>
      <c r="C130" s="110" t="s">
        <v>668</v>
      </c>
      <c r="D130" s="116">
        <v>21.14</v>
      </c>
      <c r="E130" s="116">
        <v>180</v>
      </c>
      <c r="F130" s="129">
        <f>D130*E130</f>
        <v>3805.2000000000003</v>
      </c>
    </row>
    <row r="131" spans="1:6">
      <c r="A131" s="58" t="s">
        <v>131</v>
      </c>
      <c r="B131" s="53" t="s">
        <v>132</v>
      </c>
      <c r="C131" s="110" t="s">
        <v>668</v>
      </c>
      <c r="D131" s="116">
        <v>188.25</v>
      </c>
      <c r="E131" s="116">
        <v>180</v>
      </c>
      <c r="F131" s="129">
        <f>D131*E131</f>
        <v>33885</v>
      </c>
    </row>
    <row r="132" spans="1:6">
      <c r="A132" s="58" t="s">
        <v>339</v>
      </c>
      <c r="B132" s="53" t="s">
        <v>340</v>
      </c>
      <c r="C132" s="110" t="s">
        <v>668</v>
      </c>
      <c r="D132" s="116">
        <v>21.08</v>
      </c>
      <c r="E132" s="116">
        <v>180</v>
      </c>
      <c r="F132" s="129">
        <f>D132*E132</f>
        <v>3794.3999999999996</v>
      </c>
    </row>
    <row r="133" spans="1:6">
      <c r="A133" s="56" t="s">
        <v>133</v>
      </c>
      <c r="B133" s="41" t="s">
        <v>115</v>
      </c>
      <c r="C133" s="108"/>
      <c r="D133" s="108"/>
      <c r="E133" s="108"/>
      <c r="F133" s="129">
        <f>D133*E133</f>
        <v>0</v>
      </c>
    </row>
    <row r="134" spans="1:6" ht="15.75">
      <c r="A134" s="58" t="s">
        <v>110</v>
      </c>
      <c r="B134" s="53" t="s">
        <v>134</v>
      </c>
      <c r="C134" s="108" t="s">
        <v>674</v>
      </c>
      <c r="D134" s="116">
        <v>0.84</v>
      </c>
      <c r="E134" s="120">
        <v>13000</v>
      </c>
      <c r="F134" s="129">
        <f>D134*E134</f>
        <v>10920</v>
      </c>
    </row>
    <row r="135" spans="1:6" ht="15.75">
      <c r="A135" s="58" t="s">
        <v>112</v>
      </c>
      <c r="B135" s="53" t="s">
        <v>341</v>
      </c>
      <c r="C135" s="108" t="s">
        <v>674</v>
      </c>
      <c r="D135" s="116">
        <v>0.32</v>
      </c>
      <c r="E135" s="120">
        <v>13000</v>
      </c>
      <c r="F135" s="129">
        <f>D135*E135</f>
        <v>4160</v>
      </c>
    </row>
    <row r="136" spans="1:6" ht="15.75">
      <c r="A136" s="58" t="s">
        <v>131</v>
      </c>
      <c r="B136" s="53" t="s">
        <v>135</v>
      </c>
      <c r="C136" s="108" t="s">
        <v>674</v>
      </c>
      <c r="D136" s="116">
        <v>0.94</v>
      </c>
      <c r="E136" s="120">
        <v>13000</v>
      </c>
      <c r="F136" s="129">
        <f>D136*E136</f>
        <v>12220</v>
      </c>
    </row>
    <row r="137" spans="1:6" ht="15.75">
      <c r="A137" s="58" t="s">
        <v>339</v>
      </c>
      <c r="B137" s="53" t="s">
        <v>342</v>
      </c>
      <c r="C137" s="108" t="s">
        <v>674</v>
      </c>
      <c r="D137" s="116">
        <v>0.24</v>
      </c>
      <c r="E137" s="120">
        <v>13000</v>
      </c>
      <c r="F137" s="129">
        <f>D137*E137</f>
        <v>3120</v>
      </c>
    </row>
    <row r="138" spans="1:6">
      <c r="A138" s="15"/>
      <c r="B138" s="54" t="s">
        <v>96</v>
      </c>
      <c r="C138" s="108"/>
      <c r="D138" s="108"/>
      <c r="E138" s="108"/>
      <c r="F138" s="136">
        <f>SUM(F127:F137)</f>
        <v>125415.59999999999</v>
      </c>
    </row>
    <row r="139" spans="1:6">
      <c r="A139" s="49">
        <v>2.4</v>
      </c>
      <c r="B139" s="44" t="s">
        <v>137</v>
      </c>
      <c r="C139" s="108"/>
      <c r="D139" s="108"/>
      <c r="E139" s="108"/>
      <c r="F139" s="130"/>
    </row>
    <row r="140" spans="1:6" ht="22.5" customHeight="1">
      <c r="A140" s="22"/>
      <c r="B140" s="80" t="s">
        <v>343</v>
      </c>
      <c r="C140" s="108"/>
      <c r="D140" s="108"/>
      <c r="E140" s="108"/>
      <c r="F140" s="130"/>
    </row>
    <row r="141" spans="1:6" ht="48">
      <c r="A141" s="50"/>
      <c r="B141" s="41" t="s">
        <v>344</v>
      </c>
      <c r="C141" s="108" t="s">
        <v>673</v>
      </c>
      <c r="D141" s="116">
        <v>45.64</v>
      </c>
      <c r="E141" s="120">
        <v>1200</v>
      </c>
      <c r="F141" s="136">
        <f>D141*E141</f>
        <v>54768</v>
      </c>
    </row>
    <row r="142" spans="1:6">
      <c r="A142" s="49">
        <v>2.5</v>
      </c>
      <c r="B142" s="44" t="s">
        <v>140</v>
      </c>
      <c r="C142" s="108"/>
      <c r="D142" s="108"/>
      <c r="E142" s="108"/>
      <c r="F142" s="136">
        <f t="shared" ref="F142:F148" si="0">D142*E142</f>
        <v>0</v>
      </c>
    </row>
    <row r="143" spans="1:6" ht="60">
      <c r="A143" s="50"/>
      <c r="B143" s="40" t="s">
        <v>345</v>
      </c>
      <c r="C143" s="108"/>
      <c r="D143" s="108"/>
      <c r="E143" s="108"/>
      <c r="F143" s="136">
        <f t="shared" si="0"/>
        <v>0</v>
      </c>
    </row>
    <row r="144" spans="1:6">
      <c r="A144" s="15"/>
      <c r="B144" s="61" t="s">
        <v>142</v>
      </c>
      <c r="C144" s="108"/>
      <c r="D144" s="108"/>
      <c r="E144" s="108"/>
      <c r="F144" s="136">
        <f t="shared" si="0"/>
        <v>0</v>
      </c>
    </row>
    <row r="145" spans="1:6" ht="24">
      <c r="A145" s="56" t="s">
        <v>143</v>
      </c>
      <c r="B145" s="53" t="s">
        <v>144</v>
      </c>
      <c r="C145" s="110" t="s">
        <v>669</v>
      </c>
      <c r="D145" s="116">
        <v>52.35</v>
      </c>
      <c r="E145" s="116">
        <v>180</v>
      </c>
      <c r="F145" s="136">
        <f t="shared" si="0"/>
        <v>9423</v>
      </c>
    </row>
    <row r="146" spans="1:6">
      <c r="A146" s="56" t="s">
        <v>145</v>
      </c>
      <c r="B146" s="53" t="s">
        <v>346</v>
      </c>
      <c r="C146" s="110" t="s">
        <v>669</v>
      </c>
      <c r="D146" s="116">
        <v>22.25</v>
      </c>
      <c r="E146" s="116">
        <v>150</v>
      </c>
      <c r="F146" s="136">
        <f t="shared" si="0"/>
        <v>3337.5</v>
      </c>
    </row>
    <row r="147" spans="1:6">
      <c r="A147" s="56" t="s">
        <v>147</v>
      </c>
      <c r="B147" s="53" t="s">
        <v>347</v>
      </c>
      <c r="C147" s="110" t="s">
        <v>669</v>
      </c>
      <c r="D147" s="116">
        <v>63</v>
      </c>
      <c r="E147" s="116">
        <v>600</v>
      </c>
      <c r="F147" s="136">
        <f t="shared" si="0"/>
        <v>37800</v>
      </c>
    </row>
    <row r="148" spans="1:6" ht="24">
      <c r="A148" s="56" t="s">
        <v>149</v>
      </c>
      <c r="B148" s="52" t="s">
        <v>348</v>
      </c>
      <c r="C148" s="110" t="s">
        <v>669</v>
      </c>
      <c r="D148" s="116">
        <v>9</v>
      </c>
      <c r="E148" s="116">
        <v>500</v>
      </c>
      <c r="F148" s="136">
        <f t="shared" si="0"/>
        <v>4500</v>
      </c>
    </row>
    <row r="149" spans="1:6">
      <c r="A149" s="62"/>
      <c r="B149" s="63" t="s">
        <v>96</v>
      </c>
      <c r="C149" s="126"/>
      <c r="D149" s="126"/>
      <c r="E149" s="126"/>
      <c r="F149" s="137">
        <f>SUM(F141:F148)</f>
        <v>109828.5</v>
      </c>
    </row>
    <row r="150" spans="1:6">
      <c r="A150" s="64">
        <v>2.6</v>
      </c>
      <c r="B150" s="37" t="s">
        <v>153</v>
      </c>
      <c r="C150" s="115"/>
      <c r="D150" s="115"/>
      <c r="E150" s="115"/>
      <c r="F150" s="135"/>
    </row>
    <row r="151" spans="1:6" ht="36">
      <c r="A151" s="56" t="s">
        <v>154</v>
      </c>
      <c r="B151" s="40" t="s">
        <v>349</v>
      </c>
      <c r="C151" s="108" t="s">
        <v>675</v>
      </c>
      <c r="D151" s="116">
        <v>59.63</v>
      </c>
      <c r="E151" s="116">
        <v>2200</v>
      </c>
      <c r="F151" s="129">
        <f>D151*E151</f>
        <v>131186</v>
      </c>
    </row>
    <row r="152" spans="1:6" ht="84">
      <c r="A152" s="56" t="s">
        <v>156</v>
      </c>
      <c r="B152" s="41" t="s">
        <v>350</v>
      </c>
      <c r="C152" s="110" t="s">
        <v>669</v>
      </c>
      <c r="D152" s="116">
        <v>12.45</v>
      </c>
      <c r="E152" s="120">
        <v>1200</v>
      </c>
      <c r="F152" s="129">
        <f t="shared" ref="F152:F154" si="1">D152*E152</f>
        <v>14940</v>
      </c>
    </row>
    <row r="153" spans="1:6" ht="59.25" customHeight="1">
      <c r="A153" s="56" t="s">
        <v>158</v>
      </c>
      <c r="B153" s="40" t="s">
        <v>351</v>
      </c>
      <c r="C153" s="110" t="s">
        <v>670</v>
      </c>
      <c r="D153" s="116">
        <v>9</v>
      </c>
      <c r="E153" s="116">
        <v>2500</v>
      </c>
      <c r="F153" s="129">
        <f t="shared" si="1"/>
        <v>22500</v>
      </c>
    </row>
    <row r="154" spans="1:6" ht="15.75">
      <c r="A154" s="56" t="s">
        <v>159</v>
      </c>
      <c r="B154" s="41" t="s">
        <v>352</v>
      </c>
      <c r="C154" s="108" t="s">
        <v>675</v>
      </c>
      <c r="D154" s="116">
        <v>9</v>
      </c>
      <c r="E154" s="116">
        <v>2500</v>
      </c>
      <c r="F154" s="129">
        <f t="shared" si="1"/>
        <v>22500</v>
      </c>
    </row>
    <row r="155" spans="1:6">
      <c r="A155" s="15"/>
      <c r="B155" s="54" t="s">
        <v>96</v>
      </c>
      <c r="C155" s="108"/>
      <c r="D155" s="108"/>
      <c r="E155" s="108"/>
      <c r="F155" s="136">
        <f>SUM(F151:F154)</f>
        <v>191126</v>
      </c>
    </row>
    <row r="156" spans="1:6">
      <c r="A156" s="49">
        <v>2.7</v>
      </c>
      <c r="B156" s="44" t="s">
        <v>161</v>
      </c>
      <c r="C156" s="108"/>
      <c r="D156" s="108"/>
      <c r="E156" s="108"/>
      <c r="F156" s="130"/>
    </row>
    <row r="157" spans="1:6" ht="48">
      <c r="A157" s="56" t="s">
        <v>162</v>
      </c>
      <c r="B157" s="41" t="s">
        <v>353</v>
      </c>
      <c r="C157" s="108"/>
      <c r="D157" s="108"/>
      <c r="E157" s="108"/>
      <c r="F157" s="130"/>
    </row>
    <row r="158" spans="1:6">
      <c r="A158" s="15"/>
      <c r="B158" s="53" t="s">
        <v>354</v>
      </c>
      <c r="C158" s="110" t="s">
        <v>671</v>
      </c>
      <c r="D158" s="92">
        <v>1</v>
      </c>
      <c r="E158" s="120">
        <v>30000</v>
      </c>
      <c r="F158" s="129">
        <f>D158*E158</f>
        <v>30000</v>
      </c>
    </row>
    <row r="159" spans="1:6" ht="48">
      <c r="A159" s="56" t="s">
        <v>165</v>
      </c>
      <c r="B159" s="40" t="s">
        <v>355</v>
      </c>
      <c r="C159" s="108"/>
      <c r="D159" s="108"/>
      <c r="E159" s="108"/>
      <c r="F159" s="129">
        <f t="shared" ref="F159:F160" si="2">D159*E159</f>
        <v>0</v>
      </c>
    </row>
    <row r="160" spans="1:6" ht="24">
      <c r="A160" s="22"/>
      <c r="B160" s="53" t="s">
        <v>356</v>
      </c>
      <c r="C160" s="110" t="s">
        <v>671</v>
      </c>
      <c r="D160" s="92">
        <v>5</v>
      </c>
      <c r="E160" s="120">
        <v>20000</v>
      </c>
      <c r="F160" s="129">
        <f t="shared" si="2"/>
        <v>100000</v>
      </c>
    </row>
    <row r="161" spans="1:6">
      <c r="A161" s="15"/>
      <c r="B161" s="54" t="s">
        <v>96</v>
      </c>
      <c r="C161" s="108"/>
      <c r="D161" s="108"/>
      <c r="E161" s="108"/>
      <c r="F161" s="136">
        <f>SUM(F158:F160)</f>
        <v>130000</v>
      </c>
    </row>
    <row r="162" spans="1:6">
      <c r="A162" s="49">
        <v>2.8</v>
      </c>
      <c r="B162" s="44" t="s">
        <v>168</v>
      </c>
      <c r="C162" s="108"/>
      <c r="D162" s="108"/>
      <c r="E162" s="108"/>
      <c r="F162" s="130"/>
    </row>
    <row r="163" spans="1:6" ht="33.75">
      <c r="A163" s="22"/>
      <c r="B163" s="45" t="s">
        <v>357</v>
      </c>
      <c r="C163" s="108"/>
      <c r="D163" s="108"/>
      <c r="E163" s="108"/>
      <c r="F163" s="130"/>
    </row>
    <row r="164" spans="1:6" ht="15.75">
      <c r="A164" s="56" t="s">
        <v>170</v>
      </c>
      <c r="B164" s="53" t="s">
        <v>171</v>
      </c>
      <c r="C164" s="108" t="s">
        <v>676</v>
      </c>
      <c r="D164" s="116">
        <v>1.1000000000000001</v>
      </c>
      <c r="E164" s="120">
        <v>3500</v>
      </c>
      <c r="F164" s="129">
        <f>D164*E164</f>
        <v>3850.0000000000005</v>
      </c>
    </row>
    <row r="165" spans="1:6" ht="15.75">
      <c r="A165" s="56" t="s">
        <v>172</v>
      </c>
      <c r="B165" s="53" t="s">
        <v>358</v>
      </c>
      <c r="C165" s="108" t="s">
        <v>676</v>
      </c>
      <c r="D165" s="116">
        <v>5.2</v>
      </c>
      <c r="E165" s="120">
        <v>3000</v>
      </c>
      <c r="F165" s="129">
        <f>D165*E165</f>
        <v>15600</v>
      </c>
    </row>
    <row r="166" spans="1:6">
      <c r="A166" s="15"/>
      <c r="B166" s="54" t="s">
        <v>96</v>
      </c>
      <c r="C166" s="108"/>
      <c r="D166" s="108"/>
      <c r="E166" s="108"/>
      <c r="F166" s="136">
        <f>SUM(F164:F165)</f>
        <v>19450</v>
      </c>
    </row>
    <row r="167" spans="1:6">
      <c r="A167" s="49">
        <v>2.9</v>
      </c>
      <c r="B167" s="44" t="s">
        <v>174</v>
      </c>
      <c r="C167" s="108"/>
      <c r="D167" s="108"/>
      <c r="E167" s="108"/>
      <c r="F167" s="130"/>
    </row>
    <row r="168" spans="1:6" ht="18">
      <c r="A168" s="15"/>
      <c r="B168" s="81" t="s">
        <v>359</v>
      </c>
      <c r="C168" s="108"/>
      <c r="D168" s="108"/>
      <c r="E168" s="108"/>
      <c r="F168" s="130"/>
    </row>
    <row r="169" spans="1:6" ht="22.5">
      <c r="A169" s="56" t="s">
        <v>176</v>
      </c>
      <c r="B169" s="45" t="s">
        <v>360</v>
      </c>
      <c r="C169" s="108" t="s">
        <v>673</v>
      </c>
      <c r="D169" s="116">
        <v>77.569999999999993</v>
      </c>
      <c r="E169" s="116">
        <v>450</v>
      </c>
      <c r="F169" s="129">
        <f>D169*E169</f>
        <v>34906.5</v>
      </c>
    </row>
    <row r="170" spans="1:6" ht="24">
      <c r="A170" s="56" t="s">
        <v>178</v>
      </c>
      <c r="B170" s="40" t="s">
        <v>179</v>
      </c>
      <c r="C170" s="108" t="s">
        <v>675</v>
      </c>
      <c r="D170" s="116">
        <v>39.79</v>
      </c>
      <c r="E170" s="116">
        <v>400</v>
      </c>
      <c r="F170" s="129">
        <f t="shared" ref="F170:F173" si="3">D170*E170</f>
        <v>15916</v>
      </c>
    </row>
    <row r="171" spans="1:6" ht="15.75">
      <c r="A171" s="56" t="s">
        <v>180</v>
      </c>
      <c r="B171" s="41" t="s">
        <v>361</v>
      </c>
      <c r="C171" s="108" t="s">
        <v>675</v>
      </c>
      <c r="D171" s="116">
        <v>26.08</v>
      </c>
      <c r="E171" s="116">
        <v>500</v>
      </c>
      <c r="F171" s="129">
        <f t="shared" si="3"/>
        <v>13040</v>
      </c>
    </row>
    <row r="172" spans="1:6" ht="24">
      <c r="A172" s="56" t="s">
        <v>182</v>
      </c>
      <c r="B172" s="40" t="s">
        <v>362</v>
      </c>
      <c r="C172" s="110" t="s">
        <v>669</v>
      </c>
      <c r="D172" s="116">
        <v>21.9</v>
      </c>
      <c r="E172" s="116">
        <v>200</v>
      </c>
      <c r="F172" s="129">
        <f t="shared" si="3"/>
        <v>4380</v>
      </c>
    </row>
    <row r="173" spans="1:6">
      <c r="A173" s="56" t="s">
        <v>185</v>
      </c>
      <c r="B173" s="41" t="s">
        <v>186</v>
      </c>
      <c r="C173" s="110" t="s">
        <v>669</v>
      </c>
      <c r="D173" s="116">
        <v>7</v>
      </c>
      <c r="E173" s="120">
        <v>4500</v>
      </c>
      <c r="F173" s="129">
        <f t="shared" si="3"/>
        <v>31500</v>
      </c>
    </row>
    <row r="174" spans="1:6">
      <c r="A174" s="62"/>
      <c r="B174" s="63" t="s">
        <v>96</v>
      </c>
      <c r="C174" s="126"/>
      <c r="D174" s="126"/>
      <c r="E174" s="126"/>
      <c r="F174" s="137">
        <f>SUM(F169:F173)</f>
        <v>99742.5</v>
      </c>
    </row>
    <row r="175" spans="1:6">
      <c r="A175" s="66">
        <v>2.1</v>
      </c>
      <c r="B175" s="37" t="s">
        <v>187</v>
      </c>
      <c r="C175" s="115"/>
      <c r="D175" s="115"/>
      <c r="E175" s="115"/>
      <c r="F175" s="135"/>
    </row>
    <row r="176" spans="1:6" ht="33.75">
      <c r="A176" s="56" t="s">
        <v>188</v>
      </c>
      <c r="B176" s="40" t="s">
        <v>363</v>
      </c>
      <c r="C176" s="108" t="s">
        <v>675</v>
      </c>
      <c r="D176" s="116">
        <v>77.569999999999993</v>
      </c>
      <c r="E176" s="116">
        <v>450</v>
      </c>
      <c r="F176" s="129">
        <f>D176*E176</f>
        <v>34906.5</v>
      </c>
    </row>
    <row r="177" spans="1:6" ht="15.75">
      <c r="A177" s="56" t="s">
        <v>190</v>
      </c>
      <c r="B177" s="41" t="s">
        <v>364</v>
      </c>
      <c r="C177" s="108" t="s">
        <v>675</v>
      </c>
      <c r="D177" s="116">
        <v>39.79</v>
      </c>
      <c r="E177" s="116">
        <v>450</v>
      </c>
      <c r="F177" s="129">
        <f t="shared" ref="F177:F178" si="4">D177*E177</f>
        <v>17905.5</v>
      </c>
    </row>
    <row r="178" spans="1:6" ht="15.75">
      <c r="A178" s="56" t="s">
        <v>192</v>
      </c>
      <c r="B178" s="45" t="s">
        <v>193</v>
      </c>
      <c r="C178" s="108" t="s">
        <v>675</v>
      </c>
      <c r="D178" s="116">
        <v>9</v>
      </c>
      <c r="E178" s="116">
        <v>450</v>
      </c>
      <c r="F178" s="129">
        <f t="shared" si="4"/>
        <v>4050</v>
      </c>
    </row>
    <row r="179" spans="1:6">
      <c r="A179" s="62"/>
      <c r="B179" s="82" t="s">
        <v>96</v>
      </c>
      <c r="C179" s="126"/>
      <c r="D179" s="126"/>
      <c r="E179" s="126"/>
      <c r="F179" s="137">
        <f>SUM(F176:F178)</f>
        <v>56862</v>
      </c>
    </row>
    <row r="180" spans="1:6">
      <c r="A180" s="262" t="s">
        <v>207</v>
      </c>
      <c r="B180" s="263"/>
      <c r="C180" s="263"/>
      <c r="D180" s="263"/>
      <c r="E180" s="264"/>
      <c r="F180" s="141">
        <f>F179+F174+F166+F161+F155+F149+F138+F124</f>
        <v>1047000.8999999999</v>
      </c>
    </row>
    <row r="181" spans="1:6" ht="14.25">
      <c r="A181" s="276" t="s">
        <v>365</v>
      </c>
      <c r="B181" s="277"/>
      <c r="C181" s="277"/>
      <c r="D181" s="277"/>
      <c r="E181" s="278"/>
      <c r="F181" s="138">
        <f>SUM(F180)</f>
        <v>1047000.8999999999</v>
      </c>
    </row>
  </sheetData>
  <mergeCells count="13">
    <mergeCell ref="A124:E124"/>
    <mergeCell ref="A180:E180"/>
    <mergeCell ref="A181:E181"/>
    <mergeCell ref="A22:F22"/>
    <mergeCell ref="A93:E93"/>
    <mergeCell ref="A94:F94"/>
    <mergeCell ref="A95:F95"/>
    <mergeCell ref="A96:F96"/>
    <mergeCell ref="A1:F1"/>
    <mergeCell ref="A2:F2"/>
    <mergeCell ref="A3:F3"/>
    <mergeCell ref="A20:F20"/>
    <mergeCell ref="A21:F21"/>
  </mergeCells>
  <pageMargins left="0.7" right="0.7" top="0.75" bottom="0.75" header="0.3" footer="0.3"/>
  <pageSetup scale="76" orientation="portrait" r:id="rId1"/>
  <rowBreaks count="5" manualBreakCount="5">
    <brk id="19" max="16383" man="1"/>
    <brk id="61" max="16383" man="1"/>
    <brk id="90" max="7" man="1"/>
    <brk id="93" max="16383" man="1"/>
    <brk id="138"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7"/>
  <sheetViews>
    <sheetView view="pageBreakPreview" topLeftCell="A46" zoomScale="130" zoomScaleNormal="100" zoomScaleSheetLayoutView="130" workbookViewId="0">
      <selection activeCell="A52" sqref="A52:XFD52"/>
    </sheetView>
  </sheetViews>
  <sheetFormatPr defaultRowHeight="12.75"/>
  <cols>
    <col min="1" max="1" width="8" customWidth="1"/>
    <col min="2" max="2" width="53.83203125" customWidth="1"/>
    <col min="3" max="3" width="5.6640625" style="107" customWidth="1"/>
    <col min="4" max="4" width="9.83203125" style="107" customWidth="1"/>
    <col min="5" max="5" width="11.1640625" style="107" customWidth="1"/>
    <col min="6" max="6" width="15.33203125" style="139" customWidth="1"/>
  </cols>
  <sheetData>
    <row r="1" spans="1:6" ht="14.25" customHeight="1">
      <c r="A1" s="265" t="s">
        <v>366</v>
      </c>
      <c r="B1" s="265"/>
      <c r="C1" s="265"/>
      <c r="D1" s="265"/>
      <c r="E1" s="265"/>
      <c r="F1" s="265"/>
    </row>
    <row r="2" spans="1:6" ht="14.25" customHeight="1">
      <c r="A2" s="273" t="s">
        <v>657</v>
      </c>
      <c r="B2" s="274"/>
      <c r="C2" s="274"/>
      <c r="D2" s="274"/>
      <c r="E2" s="274"/>
      <c r="F2" s="274"/>
    </row>
    <row r="3" spans="1:6" ht="28.35" customHeight="1">
      <c r="A3" s="275" t="s">
        <v>368</v>
      </c>
      <c r="B3" s="275"/>
      <c r="C3" s="275"/>
      <c r="D3" s="275"/>
      <c r="E3" s="275"/>
      <c r="F3" s="275"/>
    </row>
    <row r="4" spans="1:6" s="107" customFormat="1" ht="28.5">
      <c r="A4" s="106" t="s">
        <v>665</v>
      </c>
      <c r="B4" s="106" t="s">
        <v>646</v>
      </c>
      <c r="C4" s="106" t="s">
        <v>649</v>
      </c>
      <c r="D4" s="106" t="s">
        <v>653</v>
      </c>
      <c r="E4" s="113" t="s">
        <v>666</v>
      </c>
      <c r="F4" s="132" t="s">
        <v>647</v>
      </c>
    </row>
    <row r="5" spans="1:6" ht="12.95" customHeight="1">
      <c r="A5" s="38"/>
      <c r="B5" s="83" t="s">
        <v>369</v>
      </c>
      <c r="C5" s="115"/>
      <c r="D5" s="115"/>
      <c r="E5" s="115"/>
      <c r="F5" s="135"/>
    </row>
    <row r="6" spans="1:6" ht="14.25" customHeight="1">
      <c r="A6" s="74">
        <v>1</v>
      </c>
      <c r="B6" s="75" t="s">
        <v>211</v>
      </c>
      <c r="C6" s="108"/>
      <c r="D6" s="108"/>
      <c r="E6" s="108"/>
      <c r="F6" s="130"/>
    </row>
    <row r="7" spans="1:6" ht="51" customHeight="1">
      <c r="A7" s="39">
        <v>1.1000000000000001</v>
      </c>
      <c r="B7" s="45" t="s">
        <v>370</v>
      </c>
      <c r="C7" s="108" t="s">
        <v>673</v>
      </c>
      <c r="D7" s="116">
        <v>6.72</v>
      </c>
      <c r="E7" s="116">
        <v>30</v>
      </c>
      <c r="F7" s="129">
        <f>D7*E7</f>
        <v>201.6</v>
      </c>
    </row>
    <row r="8" spans="1:6" ht="25.5" customHeight="1">
      <c r="A8" s="39">
        <v>1.2</v>
      </c>
      <c r="B8" s="41" t="s">
        <v>371</v>
      </c>
      <c r="C8" s="108" t="s">
        <v>674</v>
      </c>
      <c r="D8" s="116">
        <v>8.69</v>
      </c>
      <c r="E8" s="116">
        <v>650</v>
      </c>
      <c r="F8" s="129">
        <f t="shared" ref="F8:F12" si="0">D8*E8</f>
        <v>5648.5</v>
      </c>
    </row>
    <row r="9" spans="1:6" ht="14.25" customHeight="1">
      <c r="A9" s="39">
        <v>1.3</v>
      </c>
      <c r="B9" s="41" t="s">
        <v>372</v>
      </c>
      <c r="C9" s="108" t="s">
        <v>674</v>
      </c>
      <c r="D9" s="116">
        <v>3.95</v>
      </c>
      <c r="E9" s="116">
        <v>150</v>
      </c>
      <c r="F9" s="129">
        <f t="shared" si="0"/>
        <v>592.5</v>
      </c>
    </row>
    <row r="10" spans="1:6" ht="14.25" customHeight="1">
      <c r="A10" s="39">
        <v>1.4</v>
      </c>
      <c r="B10" s="41" t="s">
        <v>373</v>
      </c>
      <c r="C10" s="108" t="s">
        <v>674</v>
      </c>
      <c r="D10" s="116">
        <v>3.16</v>
      </c>
      <c r="E10" s="116">
        <v>150</v>
      </c>
      <c r="F10" s="129">
        <f t="shared" si="0"/>
        <v>474</v>
      </c>
    </row>
    <row r="11" spans="1:6" ht="28.5" customHeight="1">
      <c r="A11" s="39">
        <v>1.5</v>
      </c>
      <c r="B11" s="40" t="s">
        <v>374</v>
      </c>
      <c r="C11" s="108" t="s">
        <v>674</v>
      </c>
      <c r="D11" s="116">
        <v>2.35</v>
      </c>
      <c r="E11" s="116">
        <v>700</v>
      </c>
      <c r="F11" s="129">
        <f t="shared" si="0"/>
        <v>1645</v>
      </c>
    </row>
    <row r="12" spans="1:6" ht="63.75" customHeight="1">
      <c r="A12" s="39">
        <v>1.6</v>
      </c>
      <c r="B12" s="40" t="s">
        <v>375</v>
      </c>
      <c r="C12" s="108" t="s">
        <v>674</v>
      </c>
      <c r="D12" s="116">
        <v>20.16</v>
      </c>
      <c r="E12" s="116">
        <v>250</v>
      </c>
      <c r="F12" s="129">
        <f t="shared" si="0"/>
        <v>5040</v>
      </c>
    </row>
    <row r="13" spans="1:6" ht="14.25" customHeight="1">
      <c r="A13" s="15"/>
      <c r="B13" s="54" t="s">
        <v>96</v>
      </c>
      <c r="C13" s="108"/>
      <c r="D13" s="108"/>
      <c r="E13" s="108"/>
      <c r="F13" s="136">
        <f>SUM(F7:F12)</f>
        <v>13601.6</v>
      </c>
    </row>
    <row r="14" spans="1:6" ht="14.25" customHeight="1">
      <c r="A14" s="74">
        <v>2</v>
      </c>
      <c r="B14" s="75" t="s">
        <v>217</v>
      </c>
      <c r="C14" s="108"/>
      <c r="D14" s="108"/>
      <c r="E14" s="108"/>
      <c r="F14" s="130"/>
    </row>
    <row r="15" spans="1:6" ht="14.25" customHeight="1">
      <c r="A15" s="76">
        <v>2.1</v>
      </c>
      <c r="B15" s="71" t="s">
        <v>225</v>
      </c>
      <c r="C15" s="108"/>
      <c r="D15" s="108"/>
      <c r="E15" s="108"/>
      <c r="F15" s="130"/>
    </row>
    <row r="16" spans="1:6" ht="25.5" customHeight="1">
      <c r="A16" s="22"/>
      <c r="B16" s="52" t="s">
        <v>376</v>
      </c>
      <c r="C16" s="108" t="s">
        <v>673</v>
      </c>
      <c r="D16" s="116">
        <v>31.8</v>
      </c>
      <c r="E16" s="116">
        <v>1000</v>
      </c>
      <c r="F16" s="129">
        <f>D16*E16</f>
        <v>31800</v>
      </c>
    </row>
    <row r="17" spans="1:6" ht="14.25" customHeight="1">
      <c r="A17" s="76">
        <v>2.2000000000000002</v>
      </c>
      <c r="B17" s="71" t="s">
        <v>227</v>
      </c>
      <c r="C17" s="108"/>
      <c r="D17" s="108"/>
      <c r="E17" s="108"/>
      <c r="F17" s="129">
        <f t="shared" ref="F17:F27" si="1">D17*E17</f>
        <v>0</v>
      </c>
    </row>
    <row r="18" spans="1:6" ht="34.5" customHeight="1">
      <c r="A18" s="22"/>
      <c r="B18" s="52" t="s">
        <v>377</v>
      </c>
      <c r="C18" s="108"/>
      <c r="D18" s="108"/>
      <c r="E18" s="108"/>
      <c r="F18" s="129">
        <f t="shared" si="1"/>
        <v>0</v>
      </c>
    </row>
    <row r="19" spans="1:6" ht="14.25" customHeight="1">
      <c r="A19" s="51" t="s">
        <v>378</v>
      </c>
      <c r="B19" s="68" t="s">
        <v>379</v>
      </c>
      <c r="C19" s="110" t="s">
        <v>668</v>
      </c>
      <c r="D19" s="116">
        <v>201.82</v>
      </c>
      <c r="E19" s="116">
        <v>180</v>
      </c>
      <c r="F19" s="129">
        <f t="shared" si="1"/>
        <v>36327.599999999999</v>
      </c>
    </row>
    <row r="20" spans="1:6" ht="14.25" customHeight="1">
      <c r="A20" s="51" t="s">
        <v>380</v>
      </c>
      <c r="B20" s="68" t="s">
        <v>381</v>
      </c>
      <c r="C20" s="110" t="s">
        <v>668</v>
      </c>
      <c r="D20" s="116">
        <v>127.98</v>
      </c>
      <c r="E20" s="116">
        <v>180</v>
      </c>
      <c r="F20" s="129">
        <f t="shared" si="1"/>
        <v>23036.400000000001</v>
      </c>
    </row>
    <row r="21" spans="1:6" ht="14.25" customHeight="1">
      <c r="A21" s="51" t="s">
        <v>382</v>
      </c>
      <c r="B21" s="68" t="s">
        <v>383</v>
      </c>
      <c r="C21" s="110" t="s">
        <v>668</v>
      </c>
      <c r="D21" s="116">
        <v>15.99</v>
      </c>
      <c r="E21" s="116">
        <v>180</v>
      </c>
      <c r="F21" s="129">
        <f t="shared" si="1"/>
        <v>2878.2</v>
      </c>
    </row>
    <row r="22" spans="1:6" ht="14.25" customHeight="1">
      <c r="A22" s="51" t="s">
        <v>384</v>
      </c>
      <c r="B22" s="68" t="s">
        <v>385</v>
      </c>
      <c r="C22" s="110" t="s">
        <v>668</v>
      </c>
      <c r="D22" s="116">
        <v>12.92</v>
      </c>
      <c r="E22" s="116">
        <v>180</v>
      </c>
      <c r="F22" s="129">
        <f t="shared" si="1"/>
        <v>2325.6</v>
      </c>
    </row>
    <row r="23" spans="1:6" ht="14.25" customHeight="1">
      <c r="A23" s="76">
        <v>2.2999999999999998</v>
      </c>
      <c r="B23" s="71" t="s">
        <v>236</v>
      </c>
      <c r="C23" s="108"/>
      <c r="D23" s="108"/>
      <c r="E23" s="108"/>
      <c r="F23" s="129">
        <f t="shared" si="1"/>
        <v>0</v>
      </c>
    </row>
    <row r="24" spans="1:6" ht="25.5" customHeight="1">
      <c r="A24" s="51" t="s">
        <v>386</v>
      </c>
      <c r="B24" s="53" t="s">
        <v>387</v>
      </c>
      <c r="C24" s="108" t="s">
        <v>673</v>
      </c>
      <c r="D24" s="116">
        <v>2.52</v>
      </c>
      <c r="E24" s="116">
        <v>350</v>
      </c>
      <c r="F24" s="129">
        <f t="shared" si="1"/>
        <v>882</v>
      </c>
    </row>
    <row r="25" spans="1:6" ht="25.5" customHeight="1">
      <c r="A25" s="51" t="s">
        <v>388</v>
      </c>
      <c r="B25" s="52" t="s">
        <v>389</v>
      </c>
      <c r="C25" s="108" t="s">
        <v>674</v>
      </c>
      <c r="D25" s="116">
        <v>0.78</v>
      </c>
      <c r="E25" s="120">
        <v>13000</v>
      </c>
      <c r="F25" s="129">
        <f t="shared" si="1"/>
        <v>10140</v>
      </c>
    </row>
    <row r="26" spans="1:6" ht="14.25" customHeight="1">
      <c r="A26" s="76">
        <v>2.4</v>
      </c>
      <c r="B26" s="71" t="s">
        <v>390</v>
      </c>
      <c r="C26" s="108"/>
      <c r="D26" s="108"/>
      <c r="E26" s="108"/>
      <c r="F26" s="129">
        <f t="shared" si="1"/>
        <v>0</v>
      </c>
    </row>
    <row r="27" spans="1:6" ht="25.5" customHeight="1">
      <c r="A27" s="22"/>
      <c r="B27" s="52" t="s">
        <v>391</v>
      </c>
      <c r="C27" s="108" t="s">
        <v>673</v>
      </c>
      <c r="D27" s="116">
        <v>10.68</v>
      </c>
      <c r="E27" s="116">
        <v>400</v>
      </c>
      <c r="F27" s="129">
        <f t="shared" si="1"/>
        <v>4272</v>
      </c>
    </row>
    <row r="28" spans="1:6" ht="14.25" customHeight="1">
      <c r="A28" s="62"/>
      <c r="B28" s="63" t="s">
        <v>96</v>
      </c>
      <c r="C28" s="126"/>
      <c r="D28" s="126"/>
      <c r="E28" s="126"/>
      <c r="F28" s="137">
        <f>SUM(F16:F27)</f>
        <v>111661.8</v>
      </c>
    </row>
    <row r="29" spans="1:6" ht="15.75" customHeight="1">
      <c r="A29" s="282" t="s">
        <v>392</v>
      </c>
      <c r="B29" s="283"/>
      <c r="C29" s="283"/>
      <c r="D29" s="283"/>
      <c r="E29" s="284"/>
      <c r="F29" s="138">
        <f>F28+F13</f>
        <v>125263.40000000001</v>
      </c>
    </row>
    <row r="30" spans="1:6">
      <c r="A30" s="265" t="s">
        <v>366</v>
      </c>
      <c r="B30" s="265"/>
      <c r="C30" s="265"/>
      <c r="D30" s="265"/>
      <c r="E30" s="265"/>
      <c r="F30" s="265"/>
    </row>
    <row r="31" spans="1:6">
      <c r="A31" s="274" t="s">
        <v>367</v>
      </c>
      <c r="B31" s="274"/>
      <c r="C31" s="274"/>
      <c r="D31" s="274"/>
      <c r="E31" s="274"/>
      <c r="F31" s="274"/>
    </row>
    <row r="32" spans="1:6">
      <c r="A32" s="275" t="s">
        <v>393</v>
      </c>
      <c r="B32" s="275"/>
      <c r="C32" s="275"/>
      <c r="D32" s="275"/>
      <c r="E32" s="275"/>
      <c r="F32" s="275"/>
    </row>
    <row r="33" spans="1:6" s="107" customFormat="1" ht="30">
      <c r="A33" s="106" t="s">
        <v>665</v>
      </c>
      <c r="B33" s="106" t="s">
        <v>646</v>
      </c>
      <c r="C33" s="106" t="s">
        <v>649</v>
      </c>
      <c r="D33" s="106" t="s">
        <v>653</v>
      </c>
      <c r="E33" s="113" t="s">
        <v>666</v>
      </c>
      <c r="F33" s="134" t="s">
        <v>680</v>
      </c>
    </row>
    <row r="34" spans="1:6">
      <c r="A34" s="38"/>
      <c r="B34" s="83" t="s">
        <v>369</v>
      </c>
      <c r="C34" s="115"/>
      <c r="D34" s="115"/>
      <c r="E34" s="115"/>
      <c r="F34" s="135"/>
    </row>
    <row r="35" spans="1:6">
      <c r="A35" s="74">
        <v>1</v>
      </c>
      <c r="B35" s="75" t="s">
        <v>211</v>
      </c>
      <c r="C35" s="108"/>
      <c r="D35" s="108"/>
      <c r="E35" s="108"/>
      <c r="F35" s="130"/>
    </row>
    <row r="36" spans="1:6" ht="48">
      <c r="A36" s="39">
        <v>1.1000000000000001</v>
      </c>
      <c r="B36" s="41" t="s">
        <v>394</v>
      </c>
      <c r="C36" s="108" t="s">
        <v>673</v>
      </c>
      <c r="D36" s="116">
        <v>8.41</v>
      </c>
      <c r="E36" s="116">
        <v>30</v>
      </c>
      <c r="F36" s="129">
        <f>D36*E36</f>
        <v>252.3</v>
      </c>
    </row>
    <row r="37" spans="1:6" ht="24">
      <c r="A37" s="39">
        <v>1.2</v>
      </c>
      <c r="B37" s="41" t="s">
        <v>371</v>
      </c>
      <c r="C37" s="108" t="s">
        <v>674</v>
      </c>
      <c r="D37" s="116">
        <v>30.76</v>
      </c>
      <c r="E37" s="116">
        <v>600</v>
      </c>
      <c r="F37" s="129">
        <f t="shared" ref="F37:F41" si="2">D37*E37</f>
        <v>18456</v>
      </c>
    </row>
    <row r="38" spans="1:6" ht="15.75">
      <c r="A38" s="39">
        <v>1.3</v>
      </c>
      <c r="B38" s="41" t="s">
        <v>372</v>
      </c>
      <c r="C38" s="108" t="s">
        <v>674</v>
      </c>
      <c r="D38" s="116">
        <v>13.98</v>
      </c>
      <c r="E38" s="116">
        <v>150</v>
      </c>
      <c r="F38" s="129">
        <f t="shared" si="2"/>
        <v>2097</v>
      </c>
    </row>
    <row r="39" spans="1:6" ht="15.75">
      <c r="A39" s="39">
        <v>1.4</v>
      </c>
      <c r="B39" s="41" t="s">
        <v>373</v>
      </c>
      <c r="C39" s="108" t="s">
        <v>674</v>
      </c>
      <c r="D39" s="116">
        <v>11.19</v>
      </c>
      <c r="E39" s="116">
        <v>150</v>
      </c>
      <c r="F39" s="129">
        <f t="shared" si="2"/>
        <v>1678.5</v>
      </c>
    </row>
    <row r="40" spans="1:6" ht="30" customHeight="1">
      <c r="A40" s="39">
        <v>1.5</v>
      </c>
      <c r="B40" s="41" t="s">
        <v>395</v>
      </c>
      <c r="C40" s="108" t="s">
        <v>674</v>
      </c>
      <c r="D40" s="116">
        <v>13.3</v>
      </c>
      <c r="E40" s="116">
        <v>700</v>
      </c>
      <c r="F40" s="129">
        <f t="shared" si="2"/>
        <v>9310</v>
      </c>
    </row>
    <row r="41" spans="1:6" ht="72">
      <c r="A41" s="39">
        <v>1.6</v>
      </c>
      <c r="B41" s="233" t="s">
        <v>701</v>
      </c>
      <c r="C41" s="108" t="s">
        <v>674</v>
      </c>
      <c r="D41" s="116">
        <v>51.04</v>
      </c>
      <c r="E41" s="116">
        <v>200</v>
      </c>
      <c r="F41" s="129">
        <f t="shared" si="2"/>
        <v>10208</v>
      </c>
    </row>
    <row r="42" spans="1:6">
      <c r="A42" s="15"/>
      <c r="B42" s="54" t="s">
        <v>96</v>
      </c>
      <c r="C42" s="108"/>
      <c r="D42" s="108"/>
      <c r="E42" s="108"/>
      <c r="F42" s="136">
        <f>SUM(F36:F41)</f>
        <v>42001.8</v>
      </c>
    </row>
    <row r="43" spans="1:6">
      <c r="A43" s="74">
        <v>2</v>
      </c>
      <c r="B43" s="75" t="s">
        <v>217</v>
      </c>
      <c r="C43" s="108"/>
      <c r="D43" s="108"/>
      <c r="E43" s="108"/>
      <c r="F43" s="130"/>
    </row>
    <row r="44" spans="1:6">
      <c r="A44" s="76">
        <v>2.1</v>
      </c>
      <c r="B44" s="71" t="s">
        <v>225</v>
      </c>
      <c r="C44" s="108"/>
      <c r="D44" s="108"/>
      <c r="E44" s="108"/>
      <c r="F44" s="130"/>
    </row>
    <row r="45" spans="1:6" ht="24">
      <c r="A45" s="22"/>
      <c r="B45" s="229" t="s">
        <v>700</v>
      </c>
      <c r="C45" s="108" t="s">
        <v>673</v>
      </c>
      <c r="D45" s="116">
        <v>17.46</v>
      </c>
      <c r="E45" s="116">
        <v>1000</v>
      </c>
      <c r="F45" s="129">
        <f>D45*E45</f>
        <v>17460</v>
      </c>
    </row>
    <row r="46" spans="1:6">
      <c r="A46" s="76">
        <v>2.2000000000000002</v>
      </c>
      <c r="B46" s="71" t="s">
        <v>227</v>
      </c>
      <c r="C46" s="108"/>
      <c r="D46" s="108"/>
      <c r="E46" s="108"/>
      <c r="F46" s="129">
        <f t="shared" ref="F46:F55" si="3">D46*E46</f>
        <v>0</v>
      </c>
    </row>
    <row r="47" spans="1:6" ht="36">
      <c r="A47" s="22"/>
      <c r="B47" s="52" t="s">
        <v>396</v>
      </c>
      <c r="C47" s="108"/>
      <c r="D47" s="108"/>
      <c r="E47" s="108"/>
      <c r="F47" s="129">
        <f t="shared" si="3"/>
        <v>0</v>
      </c>
    </row>
    <row r="48" spans="1:6">
      <c r="A48" s="51" t="s">
        <v>378</v>
      </c>
      <c r="B48" s="68" t="s">
        <v>381</v>
      </c>
      <c r="C48" s="110" t="s">
        <v>668</v>
      </c>
      <c r="D48" s="116">
        <v>258.17</v>
      </c>
      <c r="E48" s="116">
        <v>180</v>
      </c>
      <c r="F48" s="129">
        <f t="shared" si="3"/>
        <v>46470.600000000006</v>
      </c>
    </row>
    <row r="49" spans="1:6">
      <c r="A49" s="51" t="s">
        <v>380</v>
      </c>
      <c r="B49" s="68" t="s">
        <v>383</v>
      </c>
      <c r="C49" s="110" t="s">
        <v>668</v>
      </c>
      <c r="D49" s="116">
        <v>115.38</v>
      </c>
      <c r="E49" s="116">
        <v>180</v>
      </c>
      <c r="F49" s="129">
        <f t="shared" si="3"/>
        <v>20768.399999999998</v>
      </c>
    </row>
    <row r="50" spans="1:6">
      <c r="A50" s="51" t="s">
        <v>382</v>
      </c>
      <c r="B50" s="68" t="s">
        <v>385</v>
      </c>
      <c r="C50" s="110" t="s">
        <v>668</v>
      </c>
      <c r="D50" s="116">
        <v>26.37</v>
      </c>
      <c r="E50" s="116">
        <v>180</v>
      </c>
      <c r="F50" s="129">
        <f t="shared" si="3"/>
        <v>4746.6000000000004</v>
      </c>
    </row>
    <row r="51" spans="1:6">
      <c r="A51" s="76">
        <v>2.2999999999999998</v>
      </c>
      <c r="B51" s="235" t="s">
        <v>699</v>
      </c>
      <c r="C51" s="108"/>
      <c r="D51" s="108"/>
      <c r="E51" s="108"/>
      <c r="F51" s="129">
        <f t="shared" si="3"/>
        <v>0</v>
      </c>
    </row>
    <row r="52" spans="1:6" ht="24">
      <c r="A52" s="51" t="s">
        <v>386</v>
      </c>
      <c r="B52" s="53" t="s">
        <v>387</v>
      </c>
      <c r="C52" s="108" t="s">
        <v>673</v>
      </c>
      <c r="D52" s="116">
        <v>3.61</v>
      </c>
      <c r="E52" s="116">
        <v>350</v>
      </c>
      <c r="F52" s="129">
        <f t="shared" si="3"/>
        <v>1263.5</v>
      </c>
    </row>
    <row r="53" spans="1:6" ht="24">
      <c r="A53" s="51" t="s">
        <v>388</v>
      </c>
      <c r="B53" s="53" t="s">
        <v>397</v>
      </c>
      <c r="C53" s="108" t="s">
        <v>674</v>
      </c>
      <c r="D53" s="116">
        <v>4.96</v>
      </c>
      <c r="E53" s="120">
        <v>13500</v>
      </c>
      <c r="F53" s="129">
        <f t="shared" si="3"/>
        <v>66960</v>
      </c>
    </row>
    <row r="54" spans="1:6">
      <c r="A54" s="76">
        <v>2.4</v>
      </c>
      <c r="B54" s="71" t="s">
        <v>390</v>
      </c>
      <c r="C54" s="108"/>
      <c r="D54" s="108"/>
      <c r="E54" s="108"/>
      <c r="F54" s="129">
        <f t="shared" si="3"/>
        <v>0</v>
      </c>
    </row>
    <row r="55" spans="1:6" ht="24" customHeight="1">
      <c r="A55" s="22"/>
      <c r="B55" s="229" t="s">
        <v>398</v>
      </c>
      <c r="C55" s="108" t="s">
        <v>673</v>
      </c>
      <c r="D55" s="116">
        <v>26.86</v>
      </c>
      <c r="E55" s="116">
        <v>400</v>
      </c>
      <c r="F55" s="129">
        <f t="shared" si="3"/>
        <v>10744</v>
      </c>
    </row>
    <row r="56" spans="1:6">
      <c r="A56" s="62"/>
      <c r="B56" s="63" t="s">
        <v>96</v>
      </c>
      <c r="C56" s="126"/>
      <c r="D56" s="126"/>
      <c r="E56" s="126"/>
      <c r="F56" s="137">
        <f>SUM(F45:F55)</f>
        <v>168413.1</v>
      </c>
    </row>
    <row r="57" spans="1:6" ht="14.25">
      <c r="A57" s="276" t="s">
        <v>399</v>
      </c>
      <c r="B57" s="277"/>
      <c r="C57" s="277"/>
      <c r="D57" s="277"/>
      <c r="E57" s="278"/>
      <c r="F57" s="138">
        <f>F56+F42</f>
        <v>210414.90000000002</v>
      </c>
    </row>
  </sheetData>
  <mergeCells count="8">
    <mergeCell ref="A31:F31"/>
    <mergeCell ref="A32:F32"/>
    <mergeCell ref="A57:E57"/>
    <mergeCell ref="A1:F1"/>
    <mergeCell ref="A2:F2"/>
    <mergeCell ref="A3:F3"/>
    <mergeCell ref="A29:E29"/>
    <mergeCell ref="A30:F30"/>
  </mergeCells>
  <pageMargins left="0.7" right="0.7" top="0.75" bottom="0.75" header="0.3" footer="0.3"/>
  <pageSetup scale="97" orientation="portrait" r:id="rId1"/>
  <rowBreaks count="1" manualBreakCount="1">
    <brk id="29"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4"/>
  <sheetViews>
    <sheetView view="pageBreakPreview" zoomScale="115" zoomScaleNormal="100" zoomScaleSheetLayoutView="115" workbookViewId="0">
      <selection activeCell="A70" sqref="A70:XFD70"/>
    </sheetView>
  </sheetViews>
  <sheetFormatPr defaultRowHeight="12.75"/>
  <cols>
    <col min="1" max="1" width="8.33203125" customWidth="1"/>
    <col min="2" max="2" width="53.83203125" customWidth="1"/>
    <col min="3" max="3" width="5.33203125" style="107" customWidth="1"/>
    <col min="4" max="4" width="9.6640625" style="107" customWidth="1"/>
    <col min="5" max="5" width="12.1640625" style="107" customWidth="1"/>
    <col min="6" max="6" width="14.6640625" style="139" customWidth="1"/>
  </cols>
  <sheetData>
    <row r="1" spans="1:6" ht="14.25" customHeight="1">
      <c r="A1" s="265" t="s">
        <v>400</v>
      </c>
      <c r="B1" s="265"/>
      <c r="C1" s="265"/>
      <c r="D1" s="265"/>
      <c r="E1" s="265"/>
      <c r="F1" s="265"/>
    </row>
    <row r="2" spans="1:6" ht="15" customHeight="1">
      <c r="A2" s="273" t="s">
        <v>658</v>
      </c>
      <c r="B2" s="274"/>
      <c r="C2" s="274"/>
      <c r="D2" s="274"/>
      <c r="E2" s="274"/>
      <c r="F2" s="274"/>
    </row>
    <row r="3" spans="1:6" ht="29.1" customHeight="1">
      <c r="A3" s="275" t="s">
        <v>402</v>
      </c>
      <c r="B3" s="275"/>
      <c r="C3" s="275"/>
      <c r="D3" s="275"/>
      <c r="E3" s="275"/>
      <c r="F3" s="275"/>
    </row>
    <row r="4" spans="1:6" s="107" customFormat="1" ht="24" customHeight="1">
      <c r="A4" s="106" t="s">
        <v>665</v>
      </c>
      <c r="B4" s="106" t="s">
        <v>646</v>
      </c>
      <c r="C4" s="106" t="s">
        <v>649</v>
      </c>
      <c r="D4" s="106" t="s">
        <v>653</v>
      </c>
      <c r="E4" s="106" t="s">
        <v>654</v>
      </c>
      <c r="F4" s="140" t="s">
        <v>655</v>
      </c>
    </row>
    <row r="5" spans="1:6" ht="12.2" customHeight="1">
      <c r="A5" s="38"/>
      <c r="B5" s="84" t="s">
        <v>403</v>
      </c>
      <c r="C5" s="115"/>
      <c r="D5" s="115"/>
      <c r="E5" s="115"/>
      <c r="F5" s="135"/>
    </row>
    <row r="6" spans="1:6" ht="36" customHeight="1">
      <c r="A6" s="43">
        <v>1</v>
      </c>
      <c r="B6" s="85" t="s">
        <v>404</v>
      </c>
      <c r="C6" s="108"/>
      <c r="D6" s="108"/>
      <c r="E6" s="108"/>
      <c r="F6" s="130"/>
    </row>
    <row r="7" spans="1:6" ht="14.25" customHeight="1">
      <c r="A7" s="49">
        <v>1.1000000000000001</v>
      </c>
      <c r="B7" s="71" t="s">
        <v>405</v>
      </c>
      <c r="C7" s="108"/>
      <c r="D7" s="108"/>
      <c r="E7" s="108"/>
      <c r="F7" s="130"/>
    </row>
    <row r="8" spans="1:6" ht="14.25" customHeight="1">
      <c r="A8" s="51" t="s">
        <v>406</v>
      </c>
      <c r="B8" s="53" t="s">
        <v>407</v>
      </c>
      <c r="C8" s="110" t="s">
        <v>669</v>
      </c>
      <c r="D8" s="116">
        <v>375</v>
      </c>
      <c r="E8" s="120">
        <v>350</v>
      </c>
      <c r="F8" s="129">
        <f>D8*E8</f>
        <v>131250</v>
      </c>
    </row>
    <row r="9" spans="1:6" ht="14.25" customHeight="1">
      <c r="A9" s="51" t="s">
        <v>408</v>
      </c>
      <c r="B9" s="53" t="s">
        <v>409</v>
      </c>
      <c r="C9" s="110" t="s">
        <v>669</v>
      </c>
      <c r="D9" s="116">
        <v>125</v>
      </c>
      <c r="E9" s="120">
        <v>200</v>
      </c>
      <c r="F9" s="129">
        <f>D9*E9</f>
        <v>25000</v>
      </c>
    </row>
    <row r="10" spans="1:6" ht="14.25" customHeight="1">
      <c r="A10" s="15"/>
      <c r="B10" s="54" t="s">
        <v>96</v>
      </c>
      <c r="C10" s="108"/>
      <c r="D10" s="108"/>
      <c r="E10" s="108"/>
      <c r="F10" s="136">
        <f>SUM(F8:F9)</f>
        <v>156250</v>
      </c>
    </row>
    <row r="11" spans="1:6" ht="14.25" customHeight="1">
      <c r="A11" s="49">
        <v>1.2</v>
      </c>
      <c r="B11" s="71" t="s">
        <v>410</v>
      </c>
      <c r="C11" s="108"/>
      <c r="D11" s="108"/>
      <c r="E11" s="108"/>
      <c r="F11" s="130"/>
    </row>
    <row r="12" spans="1:6" ht="14.1" customHeight="1">
      <c r="A12" s="51" t="s">
        <v>321</v>
      </c>
      <c r="B12" s="53" t="s">
        <v>411</v>
      </c>
      <c r="C12" s="108"/>
      <c r="D12" s="108"/>
      <c r="E12" s="108"/>
      <c r="F12" s="130"/>
    </row>
    <row r="13" spans="1:6" ht="14.25" customHeight="1">
      <c r="A13" s="15"/>
      <c r="B13" s="109" t="s">
        <v>659</v>
      </c>
      <c r="C13" s="110" t="s">
        <v>671</v>
      </c>
      <c r="D13" s="92">
        <v>2</v>
      </c>
      <c r="E13" s="120">
        <v>2500</v>
      </c>
      <c r="F13" s="129">
        <f>D13*E13</f>
        <v>5000</v>
      </c>
    </row>
    <row r="14" spans="1:6" ht="12.75" customHeight="1">
      <c r="A14" s="51" t="s">
        <v>323</v>
      </c>
      <c r="B14" s="41" t="s">
        <v>412</v>
      </c>
      <c r="C14" s="108"/>
      <c r="D14" s="108"/>
      <c r="E14" s="108"/>
      <c r="F14" s="129">
        <f t="shared" ref="F14:F21" si="0">D14*E14</f>
        <v>0</v>
      </c>
    </row>
    <row r="15" spans="1:6" ht="14.25" customHeight="1">
      <c r="A15" s="15"/>
      <c r="B15" s="68" t="s">
        <v>413</v>
      </c>
      <c r="C15" s="110" t="s">
        <v>671</v>
      </c>
      <c r="D15" s="92">
        <v>2</v>
      </c>
      <c r="E15" s="120">
        <v>2500</v>
      </c>
      <c r="F15" s="129">
        <f t="shared" si="0"/>
        <v>5000</v>
      </c>
    </row>
    <row r="16" spans="1:6" ht="25.5" customHeight="1">
      <c r="A16" s="51" t="s">
        <v>325</v>
      </c>
      <c r="B16" s="40" t="s">
        <v>414</v>
      </c>
      <c r="C16" s="108"/>
      <c r="D16" s="108"/>
      <c r="E16" s="108"/>
      <c r="F16" s="129">
        <f t="shared" si="0"/>
        <v>0</v>
      </c>
    </row>
    <row r="17" spans="1:6" ht="14.25" customHeight="1">
      <c r="A17" s="15"/>
      <c r="B17" s="68" t="s">
        <v>415</v>
      </c>
      <c r="C17" s="110" t="s">
        <v>671</v>
      </c>
      <c r="D17" s="92">
        <v>2</v>
      </c>
      <c r="E17" s="120">
        <v>1500</v>
      </c>
      <c r="F17" s="129">
        <f t="shared" si="0"/>
        <v>3000</v>
      </c>
    </row>
    <row r="18" spans="1:6" ht="12.75" customHeight="1">
      <c r="A18" s="51" t="s">
        <v>416</v>
      </c>
      <c r="B18" s="41" t="s">
        <v>417</v>
      </c>
      <c r="C18" s="108"/>
      <c r="D18" s="108"/>
      <c r="E18" s="108"/>
      <c r="F18" s="129">
        <f t="shared" si="0"/>
        <v>0</v>
      </c>
    </row>
    <row r="19" spans="1:6" ht="14.25" customHeight="1">
      <c r="A19" s="15"/>
      <c r="B19" s="68" t="s">
        <v>415</v>
      </c>
      <c r="C19" s="110" t="s">
        <v>671</v>
      </c>
      <c r="D19" s="92">
        <v>2</v>
      </c>
      <c r="E19" s="120">
        <v>500</v>
      </c>
      <c r="F19" s="129">
        <f t="shared" si="0"/>
        <v>1000</v>
      </c>
    </row>
    <row r="20" spans="1:6" ht="12.75" customHeight="1">
      <c r="A20" s="51" t="s">
        <v>418</v>
      </c>
      <c r="B20" s="41" t="s">
        <v>419</v>
      </c>
      <c r="C20" s="108"/>
      <c r="D20" s="108"/>
      <c r="E20" s="108"/>
      <c r="F20" s="129">
        <f t="shared" si="0"/>
        <v>0</v>
      </c>
    </row>
    <row r="21" spans="1:6" ht="14.25" customHeight="1">
      <c r="A21" s="15"/>
      <c r="B21" s="68" t="s">
        <v>415</v>
      </c>
      <c r="C21" s="110" t="s">
        <v>671</v>
      </c>
      <c r="D21" s="92">
        <v>2</v>
      </c>
      <c r="E21" s="120">
        <v>2000</v>
      </c>
      <c r="F21" s="129">
        <f t="shared" si="0"/>
        <v>4000</v>
      </c>
    </row>
    <row r="22" spans="1:6" ht="14.25" customHeight="1">
      <c r="A22" s="15"/>
      <c r="B22" s="54" t="s">
        <v>96</v>
      </c>
      <c r="C22" s="108"/>
      <c r="D22" s="108"/>
      <c r="E22" s="108"/>
      <c r="F22" s="136">
        <f>SUM(F13:F21)</f>
        <v>18000</v>
      </c>
    </row>
    <row r="23" spans="1:6" ht="14.25" customHeight="1">
      <c r="A23" s="49">
        <v>1.3</v>
      </c>
      <c r="B23" s="71" t="s">
        <v>420</v>
      </c>
      <c r="C23" s="108"/>
      <c r="D23" s="108"/>
      <c r="E23" s="108"/>
      <c r="F23" s="130"/>
    </row>
    <row r="24" spans="1:6" ht="13.35" customHeight="1">
      <c r="A24" s="51" t="s">
        <v>327</v>
      </c>
      <c r="B24" s="53" t="s">
        <v>411</v>
      </c>
      <c r="C24" s="108"/>
      <c r="D24" s="108"/>
      <c r="E24" s="108"/>
      <c r="F24" s="130"/>
    </row>
    <row r="25" spans="1:6" ht="14.25" customHeight="1">
      <c r="A25" s="15"/>
      <c r="B25" s="68" t="s">
        <v>421</v>
      </c>
      <c r="C25" s="110" t="s">
        <v>671</v>
      </c>
      <c r="D25" s="92">
        <v>3</v>
      </c>
      <c r="E25" s="120">
        <v>1200</v>
      </c>
      <c r="F25" s="129">
        <f>D25*E25</f>
        <v>3600</v>
      </c>
    </row>
    <row r="26" spans="1:6" ht="12.75" customHeight="1">
      <c r="A26" s="51" t="s">
        <v>328</v>
      </c>
      <c r="B26" s="53" t="s">
        <v>412</v>
      </c>
      <c r="C26" s="108"/>
      <c r="D26" s="108"/>
      <c r="E26" s="108"/>
      <c r="F26" s="129">
        <f t="shared" ref="F26:F33" si="1">D26*E26</f>
        <v>0</v>
      </c>
    </row>
    <row r="27" spans="1:6" ht="14.25" customHeight="1">
      <c r="A27" s="15"/>
      <c r="B27" s="68" t="s">
        <v>422</v>
      </c>
      <c r="C27" s="110" t="s">
        <v>671</v>
      </c>
      <c r="D27" s="92">
        <v>2</v>
      </c>
      <c r="E27" s="120">
        <v>1200</v>
      </c>
      <c r="F27" s="129">
        <f t="shared" si="1"/>
        <v>2400</v>
      </c>
    </row>
    <row r="28" spans="1:6" ht="12.75" customHeight="1">
      <c r="A28" s="51" t="s">
        <v>423</v>
      </c>
      <c r="B28" s="53" t="s">
        <v>424</v>
      </c>
      <c r="C28" s="108"/>
      <c r="D28" s="108"/>
      <c r="E28" s="108"/>
      <c r="F28" s="129">
        <f t="shared" si="1"/>
        <v>0</v>
      </c>
    </row>
    <row r="29" spans="1:6" ht="14.25" customHeight="1">
      <c r="A29" s="15"/>
      <c r="B29" s="68" t="s">
        <v>415</v>
      </c>
      <c r="C29" s="110" t="s">
        <v>671</v>
      </c>
      <c r="D29" s="92">
        <v>2</v>
      </c>
      <c r="E29" s="120">
        <v>1200</v>
      </c>
      <c r="F29" s="129">
        <f t="shared" si="1"/>
        <v>2400</v>
      </c>
    </row>
    <row r="30" spans="1:6" ht="12.75" customHeight="1">
      <c r="A30" s="51" t="s">
        <v>425</v>
      </c>
      <c r="B30" s="53" t="s">
        <v>417</v>
      </c>
      <c r="C30" s="108"/>
      <c r="D30" s="108"/>
      <c r="E30" s="108"/>
      <c r="F30" s="129">
        <f t="shared" si="1"/>
        <v>0</v>
      </c>
    </row>
    <row r="31" spans="1:6" ht="14.25" customHeight="1">
      <c r="A31" s="15"/>
      <c r="B31" s="68" t="s">
        <v>415</v>
      </c>
      <c r="C31" s="110" t="s">
        <v>671</v>
      </c>
      <c r="D31" s="92">
        <v>2</v>
      </c>
      <c r="E31" s="120">
        <v>2500</v>
      </c>
      <c r="F31" s="129">
        <f t="shared" si="1"/>
        <v>5000</v>
      </c>
    </row>
    <row r="32" spans="1:6" ht="12.75" customHeight="1">
      <c r="A32" s="51" t="s">
        <v>426</v>
      </c>
      <c r="B32" s="53" t="s">
        <v>419</v>
      </c>
      <c r="C32" s="108"/>
      <c r="D32" s="108"/>
      <c r="E32" s="108"/>
      <c r="F32" s="129">
        <f t="shared" si="1"/>
        <v>0</v>
      </c>
    </row>
    <row r="33" spans="1:6" ht="14.25" customHeight="1">
      <c r="A33" s="15"/>
      <c r="B33" s="68" t="s">
        <v>427</v>
      </c>
      <c r="C33" s="110" t="s">
        <v>671</v>
      </c>
      <c r="D33" s="92">
        <v>3</v>
      </c>
      <c r="E33" s="120">
        <v>1200</v>
      </c>
      <c r="F33" s="129">
        <f t="shared" si="1"/>
        <v>3600</v>
      </c>
    </row>
    <row r="34" spans="1:6" ht="14.25" customHeight="1">
      <c r="A34" s="62"/>
      <c r="B34" s="63" t="s">
        <v>96</v>
      </c>
      <c r="C34" s="126"/>
      <c r="D34" s="126"/>
      <c r="E34" s="126"/>
      <c r="F34" s="137">
        <f>SUM(F25:F33)</f>
        <v>17000</v>
      </c>
    </row>
    <row r="35" spans="1:6">
      <c r="A35" s="265" t="s">
        <v>400</v>
      </c>
      <c r="B35" s="265"/>
      <c r="C35" s="265"/>
      <c r="D35" s="265"/>
      <c r="E35" s="265"/>
      <c r="F35" s="265"/>
    </row>
    <row r="36" spans="1:6">
      <c r="A36" s="274" t="s">
        <v>401</v>
      </c>
      <c r="B36" s="274"/>
      <c r="C36" s="274"/>
      <c r="D36" s="274"/>
      <c r="E36" s="274"/>
      <c r="F36" s="274"/>
    </row>
    <row r="37" spans="1:6">
      <c r="A37" s="275" t="s">
        <v>402</v>
      </c>
      <c r="B37" s="275"/>
      <c r="C37" s="275"/>
      <c r="D37" s="275"/>
      <c r="E37" s="275"/>
      <c r="F37" s="275"/>
    </row>
    <row r="38" spans="1:6" s="107" customFormat="1" ht="25.5">
      <c r="A38" s="106" t="s">
        <v>665</v>
      </c>
      <c r="B38" s="106" t="s">
        <v>646</v>
      </c>
      <c r="C38" s="106" t="s">
        <v>649</v>
      </c>
      <c r="D38" s="106" t="s">
        <v>653</v>
      </c>
      <c r="E38" s="106" t="s">
        <v>654</v>
      </c>
      <c r="F38" s="140" t="s">
        <v>655</v>
      </c>
    </row>
    <row r="39" spans="1:6">
      <c r="A39" s="64">
        <v>1.4</v>
      </c>
      <c r="B39" s="67" t="s">
        <v>428</v>
      </c>
      <c r="C39" s="115"/>
      <c r="D39" s="115"/>
      <c r="E39" s="115"/>
      <c r="F39" s="135"/>
    </row>
    <row r="40" spans="1:6">
      <c r="A40" s="51" t="s">
        <v>429</v>
      </c>
      <c r="B40" s="53" t="s">
        <v>430</v>
      </c>
      <c r="C40" s="108"/>
      <c r="D40" s="108"/>
      <c r="E40" s="108"/>
      <c r="F40" s="130"/>
    </row>
    <row r="41" spans="1:6">
      <c r="A41" s="15"/>
      <c r="B41" s="68" t="s">
        <v>407</v>
      </c>
      <c r="C41" s="110" t="s">
        <v>671</v>
      </c>
      <c r="D41" s="92">
        <v>6</v>
      </c>
      <c r="E41" s="120">
        <v>1200</v>
      </c>
      <c r="F41" s="129">
        <f>D41*E41</f>
        <v>7200</v>
      </c>
    </row>
    <row r="42" spans="1:6">
      <c r="A42" s="51" t="s">
        <v>431</v>
      </c>
      <c r="B42" s="53" t="s">
        <v>432</v>
      </c>
      <c r="C42" s="108"/>
      <c r="D42" s="108"/>
      <c r="E42" s="108"/>
      <c r="F42" s="129">
        <f t="shared" ref="F42:F50" si="2">D42*E42</f>
        <v>0</v>
      </c>
    </row>
    <row r="43" spans="1:6">
      <c r="A43" s="58" t="s">
        <v>110</v>
      </c>
      <c r="B43" s="68" t="s">
        <v>407</v>
      </c>
      <c r="C43" s="110" t="s">
        <v>681</v>
      </c>
      <c r="D43" s="92">
        <v>3</v>
      </c>
      <c r="E43" s="120">
        <v>1500</v>
      </c>
      <c r="F43" s="129">
        <f t="shared" si="2"/>
        <v>4500</v>
      </c>
    </row>
    <row r="44" spans="1:6">
      <c r="A44" s="58" t="s">
        <v>112</v>
      </c>
      <c r="B44" s="68" t="s">
        <v>409</v>
      </c>
      <c r="C44" s="110" t="s">
        <v>681</v>
      </c>
      <c r="D44" s="92">
        <v>3</v>
      </c>
      <c r="E44" s="120">
        <v>2000</v>
      </c>
      <c r="F44" s="129">
        <f t="shared" si="2"/>
        <v>6000</v>
      </c>
    </row>
    <row r="45" spans="1:6">
      <c r="A45" s="51" t="s">
        <v>433</v>
      </c>
      <c r="B45" s="229" t="s">
        <v>692</v>
      </c>
      <c r="C45" s="108"/>
      <c r="D45" s="108"/>
      <c r="E45" s="108"/>
      <c r="F45" s="129">
        <f t="shared" si="2"/>
        <v>0</v>
      </c>
    </row>
    <row r="46" spans="1:6">
      <c r="A46" s="58" t="s">
        <v>110</v>
      </c>
      <c r="B46" s="68" t="s">
        <v>407</v>
      </c>
      <c r="C46" s="110" t="s">
        <v>681</v>
      </c>
      <c r="D46" s="92">
        <v>3</v>
      </c>
      <c r="E46" s="120">
        <v>1200</v>
      </c>
      <c r="F46" s="129">
        <f t="shared" si="2"/>
        <v>3600</v>
      </c>
    </row>
    <row r="47" spans="1:6">
      <c r="A47" s="58" t="s">
        <v>112</v>
      </c>
      <c r="B47" s="68" t="s">
        <v>409</v>
      </c>
      <c r="C47" s="110" t="s">
        <v>681</v>
      </c>
      <c r="D47" s="92">
        <v>3</v>
      </c>
      <c r="E47" s="120">
        <v>1000</v>
      </c>
      <c r="F47" s="129">
        <f t="shared" si="2"/>
        <v>3000</v>
      </c>
    </row>
    <row r="48" spans="1:6">
      <c r="A48" s="51" t="s">
        <v>435</v>
      </c>
      <c r="B48" s="53" t="s">
        <v>436</v>
      </c>
      <c r="C48" s="108"/>
      <c r="D48" s="108"/>
      <c r="E48" s="108"/>
      <c r="F48" s="129">
        <f t="shared" si="2"/>
        <v>0</v>
      </c>
    </row>
    <row r="49" spans="1:6">
      <c r="A49" s="58" t="s">
        <v>110</v>
      </c>
      <c r="B49" s="68" t="s">
        <v>437</v>
      </c>
      <c r="C49" s="110" t="s">
        <v>681</v>
      </c>
      <c r="D49" s="92">
        <v>3</v>
      </c>
      <c r="E49" s="120">
        <v>1200</v>
      </c>
      <c r="F49" s="129">
        <f t="shared" si="2"/>
        <v>3600</v>
      </c>
    </row>
    <row r="50" spans="1:6">
      <c r="A50" s="58" t="s">
        <v>112</v>
      </c>
      <c r="B50" s="68" t="s">
        <v>438</v>
      </c>
      <c r="C50" s="110" t="s">
        <v>681</v>
      </c>
      <c r="D50" s="92">
        <v>3</v>
      </c>
      <c r="E50" s="120">
        <v>1000</v>
      </c>
      <c r="F50" s="129">
        <f t="shared" si="2"/>
        <v>3000</v>
      </c>
    </row>
    <row r="51" spans="1:6" ht="36">
      <c r="A51" s="51" t="s">
        <v>439</v>
      </c>
      <c r="B51" s="52" t="s">
        <v>440</v>
      </c>
      <c r="C51" s="110" t="s">
        <v>682</v>
      </c>
      <c r="D51" s="92">
        <v>1</v>
      </c>
      <c r="E51" s="120">
        <v>300000</v>
      </c>
      <c r="F51" s="129">
        <f>D51*E51</f>
        <v>300000</v>
      </c>
    </row>
    <row r="52" spans="1:6">
      <c r="A52" s="62"/>
      <c r="B52" s="86" t="s">
        <v>96</v>
      </c>
      <c r="C52" s="126"/>
      <c r="D52" s="126"/>
      <c r="E52" s="126"/>
      <c r="F52" s="137">
        <f>SUM(F41:F51)</f>
        <v>330900</v>
      </c>
    </row>
    <row r="53" spans="1:6" ht="14.25">
      <c r="A53" s="282" t="s">
        <v>441</v>
      </c>
      <c r="B53" s="283"/>
      <c r="C53" s="283"/>
      <c r="D53" s="283"/>
      <c r="E53" s="284"/>
      <c r="F53" s="138">
        <f>F52+F34+F22+F10</f>
        <v>522150</v>
      </c>
    </row>
    <row r="54" spans="1:6">
      <c r="A54" s="265" t="s">
        <v>442</v>
      </c>
      <c r="B54" s="265"/>
      <c r="C54" s="265"/>
      <c r="D54" s="265"/>
      <c r="E54" s="265"/>
      <c r="F54" s="265"/>
    </row>
    <row r="55" spans="1:6">
      <c r="A55" s="274" t="s">
        <v>443</v>
      </c>
      <c r="B55" s="274"/>
      <c r="C55" s="274"/>
      <c r="D55" s="274"/>
      <c r="E55" s="274"/>
      <c r="F55" s="274"/>
    </row>
    <row r="56" spans="1:6">
      <c r="A56" s="275" t="s">
        <v>444</v>
      </c>
      <c r="B56" s="275"/>
      <c r="C56" s="275"/>
      <c r="D56" s="275"/>
      <c r="E56" s="275"/>
      <c r="F56" s="275"/>
    </row>
    <row r="57" spans="1:6" s="107" customFormat="1" ht="31.5">
      <c r="A57" s="106" t="s">
        <v>665</v>
      </c>
      <c r="B57" s="106" t="s">
        <v>646</v>
      </c>
      <c r="C57" s="106" t="s">
        <v>649</v>
      </c>
      <c r="D57" s="106" t="s">
        <v>653</v>
      </c>
      <c r="E57" s="113" t="s">
        <v>666</v>
      </c>
      <c r="F57" s="133" t="s">
        <v>648</v>
      </c>
    </row>
    <row r="58" spans="1:6" ht="48">
      <c r="A58" s="73">
        <v>1</v>
      </c>
      <c r="B58" s="237" t="s">
        <v>705</v>
      </c>
      <c r="C58" s="115"/>
      <c r="D58" s="115"/>
      <c r="E58" s="115"/>
      <c r="F58" s="135"/>
    </row>
    <row r="59" spans="1:6">
      <c r="A59" s="49">
        <v>1.1000000000000001</v>
      </c>
      <c r="B59" s="71" t="s">
        <v>445</v>
      </c>
      <c r="C59" s="108"/>
      <c r="D59" s="108"/>
      <c r="E59" s="108"/>
      <c r="F59" s="130"/>
    </row>
    <row r="60" spans="1:6" ht="24">
      <c r="A60" s="22"/>
      <c r="B60" s="229" t="s">
        <v>704</v>
      </c>
      <c r="C60" s="110" t="s">
        <v>669</v>
      </c>
      <c r="D60" s="116">
        <v>437</v>
      </c>
      <c r="E60" s="116">
        <v>20</v>
      </c>
      <c r="F60" s="129">
        <f>D60*E60</f>
        <v>8740</v>
      </c>
    </row>
    <row r="61" spans="1:6">
      <c r="A61" s="49">
        <v>1.2</v>
      </c>
      <c r="B61" s="71" t="s">
        <v>446</v>
      </c>
      <c r="C61" s="108"/>
      <c r="D61" s="108"/>
      <c r="E61" s="108"/>
      <c r="F61" s="129">
        <f t="shared" ref="F61:F73" si="3">D61*E61</f>
        <v>0</v>
      </c>
    </row>
    <row r="62" spans="1:6" ht="24">
      <c r="A62" s="51" t="s">
        <v>321</v>
      </c>
      <c r="B62" s="52" t="s">
        <v>447</v>
      </c>
      <c r="C62" s="108" t="s">
        <v>683</v>
      </c>
      <c r="D62" s="116">
        <v>629.11</v>
      </c>
      <c r="E62" s="116">
        <v>600</v>
      </c>
      <c r="F62" s="129">
        <f t="shared" si="3"/>
        <v>377466</v>
      </c>
    </row>
    <row r="63" spans="1:6" ht="15.75">
      <c r="A63" s="51" t="s">
        <v>323</v>
      </c>
      <c r="B63" s="53" t="s">
        <v>448</v>
      </c>
      <c r="C63" s="108" t="s">
        <v>683</v>
      </c>
      <c r="D63" s="116">
        <v>62.91</v>
      </c>
      <c r="E63" s="116">
        <v>150</v>
      </c>
      <c r="F63" s="129">
        <f t="shared" si="3"/>
        <v>9436.5</v>
      </c>
    </row>
    <row r="64" spans="1:6" ht="15.75">
      <c r="A64" s="51" t="s">
        <v>325</v>
      </c>
      <c r="B64" s="53" t="s">
        <v>449</v>
      </c>
      <c r="C64" s="108" t="s">
        <v>683</v>
      </c>
      <c r="D64" s="116">
        <v>31.46</v>
      </c>
      <c r="E64" s="116">
        <v>150</v>
      </c>
      <c r="F64" s="129">
        <f t="shared" si="3"/>
        <v>4719</v>
      </c>
    </row>
    <row r="65" spans="1:6" ht="36.75" customHeight="1">
      <c r="A65" s="51" t="s">
        <v>416</v>
      </c>
      <c r="B65" s="57" t="s">
        <v>450</v>
      </c>
      <c r="C65" s="108" t="s">
        <v>683</v>
      </c>
      <c r="D65" s="116">
        <v>50.69</v>
      </c>
      <c r="E65" s="116">
        <v>700</v>
      </c>
      <c r="F65" s="129">
        <f t="shared" si="3"/>
        <v>35483</v>
      </c>
    </row>
    <row r="66" spans="1:6" ht="36">
      <c r="A66" s="51" t="s">
        <v>418</v>
      </c>
      <c r="B66" s="53" t="s">
        <v>451</v>
      </c>
      <c r="C66" s="108" t="s">
        <v>683</v>
      </c>
      <c r="D66" s="116">
        <v>121.97</v>
      </c>
      <c r="E66" s="116">
        <v>300</v>
      </c>
      <c r="F66" s="129">
        <f t="shared" si="3"/>
        <v>36591</v>
      </c>
    </row>
    <row r="67" spans="1:6" ht="24">
      <c r="A67" s="51" t="s">
        <v>452</v>
      </c>
      <c r="B67" s="53" t="s">
        <v>453</v>
      </c>
      <c r="C67" s="108" t="s">
        <v>683</v>
      </c>
      <c r="D67" s="116">
        <v>436.56</v>
      </c>
      <c r="E67" s="116">
        <v>300</v>
      </c>
      <c r="F67" s="129">
        <f t="shared" si="3"/>
        <v>130968</v>
      </c>
    </row>
    <row r="68" spans="1:6" ht="84">
      <c r="A68" s="51" t="s">
        <v>454</v>
      </c>
      <c r="B68" s="53" t="s">
        <v>455</v>
      </c>
      <c r="C68" s="108" t="s">
        <v>683</v>
      </c>
      <c r="D68" s="116">
        <v>114.25</v>
      </c>
      <c r="E68" s="116">
        <v>200</v>
      </c>
      <c r="F68" s="129">
        <f t="shared" si="3"/>
        <v>22850</v>
      </c>
    </row>
    <row r="69" spans="1:6" ht="25.5">
      <c r="A69" s="49">
        <v>1.3</v>
      </c>
      <c r="B69" s="40" t="s">
        <v>456</v>
      </c>
      <c r="C69" s="110" t="s">
        <v>669</v>
      </c>
      <c r="D69" s="116">
        <v>437</v>
      </c>
      <c r="E69" s="116">
        <v>200</v>
      </c>
      <c r="F69" s="129">
        <f t="shared" si="3"/>
        <v>87400</v>
      </c>
    </row>
    <row r="70" spans="1:6" ht="31.5" customHeight="1">
      <c r="A70" s="49">
        <v>1.4</v>
      </c>
      <c r="B70" s="40" t="s">
        <v>457</v>
      </c>
      <c r="C70" s="110" t="s">
        <v>669</v>
      </c>
      <c r="D70" s="116">
        <v>110</v>
      </c>
      <c r="E70" s="116">
        <v>150</v>
      </c>
      <c r="F70" s="129">
        <f t="shared" si="3"/>
        <v>16500</v>
      </c>
    </row>
    <row r="71" spans="1:6">
      <c r="A71" s="49">
        <v>1.5</v>
      </c>
      <c r="B71" s="71" t="s">
        <v>458</v>
      </c>
      <c r="C71" s="108"/>
      <c r="D71" s="108"/>
      <c r="E71" s="108"/>
      <c r="F71" s="129">
        <f t="shared" si="3"/>
        <v>0</v>
      </c>
    </row>
    <row r="72" spans="1:6" ht="96">
      <c r="A72" s="51" t="s">
        <v>91</v>
      </c>
      <c r="B72" s="229" t="s">
        <v>703</v>
      </c>
      <c r="C72" s="110" t="s">
        <v>682</v>
      </c>
      <c r="D72" s="92">
        <v>1</v>
      </c>
      <c r="E72" s="120">
        <v>150000</v>
      </c>
      <c r="F72" s="129">
        <f t="shared" si="3"/>
        <v>150000</v>
      </c>
    </row>
    <row r="73" spans="1:6" ht="60">
      <c r="A73" s="87" t="s">
        <v>93</v>
      </c>
      <c r="B73" s="236" t="s">
        <v>702</v>
      </c>
      <c r="C73" s="112" t="s">
        <v>682</v>
      </c>
      <c r="D73" s="93">
        <v>1</v>
      </c>
      <c r="E73" s="123">
        <v>100000</v>
      </c>
      <c r="F73" s="129">
        <f t="shared" si="3"/>
        <v>100000</v>
      </c>
    </row>
    <row r="74" spans="1:6" ht="14.25">
      <c r="A74" s="276" t="s">
        <v>459</v>
      </c>
      <c r="B74" s="277"/>
      <c r="C74" s="277"/>
      <c r="D74" s="277"/>
      <c r="E74" s="278"/>
      <c r="F74" s="138">
        <f>SUM(F60:F73)</f>
        <v>980153.5</v>
      </c>
    </row>
  </sheetData>
  <mergeCells count="11">
    <mergeCell ref="A74:E74"/>
    <mergeCell ref="A37:F37"/>
    <mergeCell ref="A53:E53"/>
    <mergeCell ref="A54:F54"/>
    <mergeCell ref="A55:F55"/>
    <mergeCell ref="A56:F56"/>
    <mergeCell ref="A1:F1"/>
    <mergeCell ref="A2:F2"/>
    <mergeCell ref="A3:F3"/>
    <mergeCell ref="A35:F35"/>
    <mergeCell ref="A36:F36"/>
  </mergeCells>
  <pageMargins left="0.7" right="0.7" top="0.75" bottom="0.75" header="0.3" footer="0.3"/>
  <pageSetup scale="85" orientation="portrait" r:id="rId1"/>
  <rowBreaks count="1" manualBreakCount="1">
    <brk id="52" max="5"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5"/>
  <sheetViews>
    <sheetView view="pageBreakPreview" topLeftCell="A49" zoomScale="115" zoomScaleNormal="100" zoomScaleSheetLayoutView="115" workbookViewId="0">
      <selection activeCell="A51" sqref="A51:XFD51"/>
    </sheetView>
  </sheetViews>
  <sheetFormatPr defaultRowHeight="12.75"/>
  <cols>
    <col min="1" max="1" width="8.1640625" customWidth="1"/>
    <col min="2" max="2" width="59.33203125" customWidth="1"/>
    <col min="3" max="3" width="5.6640625" style="107" customWidth="1"/>
    <col min="4" max="4" width="9.33203125" style="107" customWidth="1"/>
    <col min="5" max="5" width="11.6640625" style="107" customWidth="1"/>
    <col min="6" max="6" width="14" style="139" customWidth="1"/>
  </cols>
  <sheetData>
    <row r="1" spans="1:6" ht="14.25" customHeight="1">
      <c r="A1" s="265" t="s">
        <v>400</v>
      </c>
      <c r="B1" s="265"/>
      <c r="C1" s="265"/>
      <c r="D1" s="265"/>
      <c r="E1" s="265"/>
      <c r="F1" s="265"/>
    </row>
    <row r="2" spans="1:6" ht="14.25" customHeight="1">
      <c r="A2" s="273" t="s">
        <v>660</v>
      </c>
      <c r="B2" s="274"/>
      <c r="C2" s="274"/>
      <c r="D2" s="274"/>
      <c r="E2" s="274"/>
      <c r="F2" s="274"/>
    </row>
    <row r="3" spans="1:6" ht="27.95" customHeight="1">
      <c r="A3" s="275" t="s">
        <v>461</v>
      </c>
      <c r="B3" s="275"/>
      <c r="C3" s="275"/>
      <c r="D3" s="275"/>
      <c r="E3" s="275"/>
      <c r="F3" s="275"/>
    </row>
    <row r="4" spans="1:6" s="107" customFormat="1" ht="22.7" customHeight="1">
      <c r="A4" s="106" t="s">
        <v>665</v>
      </c>
      <c r="B4" s="106" t="s">
        <v>646</v>
      </c>
      <c r="C4" s="106" t="s">
        <v>649</v>
      </c>
      <c r="D4" s="106" t="s">
        <v>653</v>
      </c>
      <c r="E4" s="106" t="s">
        <v>654</v>
      </c>
      <c r="F4" s="140" t="s">
        <v>655</v>
      </c>
    </row>
    <row r="5" spans="1:6" ht="22.5" customHeight="1">
      <c r="A5" s="88"/>
      <c r="B5" s="7" t="s">
        <v>462</v>
      </c>
      <c r="C5" s="115"/>
      <c r="D5" s="115"/>
      <c r="E5" s="115"/>
      <c r="F5" s="135"/>
    </row>
    <row r="6" spans="1:6" ht="14.25" customHeight="1">
      <c r="A6" s="74">
        <v>1</v>
      </c>
      <c r="B6" s="75" t="s">
        <v>463</v>
      </c>
      <c r="C6" s="108"/>
      <c r="D6" s="108"/>
      <c r="E6" s="108"/>
      <c r="F6" s="130"/>
    </row>
    <row r="7" spans="1:6" ht="14.25" customHeight="1">
      <c r="A7" s="49">
        <v>1.1000000000000001</v>
      </c>
      <c r="B7" s="71" t="s">
        <v>464</v>
      </c>
      <c r="C7" s="108"/>
      <c r="D7" s="108"/>
      <c r="E7" s="108"/>
      <c r="F7" s="130"/>
    </row>
    <row r="8" spans="1:6" ht="14.25" customHeight="1">
      <c r="A8" s="51" t="s">
        <v>406</v>
      </c>
      <c r="B8" s="53" t="s">
        <v>407</v>
      </c>
      <c r="C8" s="110" t="s">
        <v>669</v>
      </c>
      <c r="D8" s="116">
        <v>18</v>
      </c>
      <c r="E8" s="120">
        <v>350</v>
      </c>
      <c r="F8" s="129">
        <f>D8*E8</f>
        <v>6300</v>
      </c>
    </row>
    <row r="9" spans="1:6" ht="14.25" customHeight="1">
      <c r="A9" s="51" t="s">
        <v>408</v>
      </c>
      <c r="B9" s="53" t="s">
        <v>409</v>
      </c>
      <c r="C9" s="110" t="s">
        <v>669</v>
      </c>
      <c r="D9" s="116">
        <v>78</v>
      </c>
      <c r="E9" s="120">
        <v>200</v>
      </c>
      <c r="F9" s="129">
        <f t="shared" ref="F9:F33" si="0">D9*E9</f>
        <v>15600</v>
      </c>
    </row>
    <row r="10" spans="1:6" ht="14.25" customHeight="1">
      <c r="A10" s="51" t="s">
        <v>465</v>
      </c>
      <c r="B10" s="53" t="s">
        <v>466</v>
      </c>
      <c r="C10" s="110" t="s">
        <v>669</v>
      </c>
      <c r="D10" s="116">
        <v>260</v>
      </c>
      <c r="E10" s="120">
        <v>150</v>
      </c>
      <c r="F10" s="129">
        <f t="shared" si="0"/>
        <v>39000</v>
      </c>
    </row>
    <row r="11" spans="1:6" ht="14.25" customHeight="1">
      <c r="A11" s="49">
        <v>1.2</v>
      </c>
      <c r="B11" s="71" t="s">
        <v>467</v>
      </c>
      <c r="C11" s="108"/>
      <c r="D11" s="108"/>
      <c r="E11" s="108"/>
      <c r="F11" s="129">
        <f t="shared" si="0"/>
        <v>0</v>
      </c>
    </row>
    <row r="12" spans="1:6" ht="16.5" customHeight="1">
      <c r="A12" s="51" t="s">
        <v>321</v>
      </c>
      <c r="B12" s="53" t="s">
        <v>468</v>
      </c>
      <c r="C12" s="110" t="s">
        <v>671</v>
      </c>
      <c r="D12" s="92">
        <v>2</v>
      </c>
      <c r="E12" s="120">
        <v>2000</v>
      </c>
      <c r="F12" s="129">
        <f t="shared" si="0"/>
        <v>4000</v>
      </c>
    </row>
    <row r="13" spans="1:6" ht="12.75" customHeight="1">
      <c r="A13" s="51" t="s">
        <v>323</v>
      </c>
      <c r="B13" s="53" t="s">
        <v>469</v>
      </c>
      <c r="C13" s="108"/>
      <c r="D13" s="108"/>
      <c r="E13" s="108"/>
      <c r="F13" s="129">
        <f t="shared" si="0"/>
        <v>0</v>
      </c>
    </row>
    <row r="14" spans="1:6" ht="14.25" customHeight="1">
      <c r="A14" s="51" t="s">
        <v>245</v>
      </c>
      <c r="B14" s="68" t="s">
        <v>470</v>
      </c>
      <c r="C14" s="110" t="s">
        <v>671</v>
      </c>
      <c r="D14" s="92">
        <v>2</v>
      </c>
      <c r="E14" s="120">
        <v>2500</v>
      </c>
      <c r="F14" s="129">
        <f t="shared" si="0"/>
        <v>5000</v>
      </c>
    </row>
    <row r="15" spans="1:6" ht="14.25" customHeight="1">
      <c r="A15" s="51" t="s">
        <v>247</v>
      </c>
      <c r="B15" s="68" t="s">
        <v>471</v>
      </c>
      <c r="C15" s="110" t="s">
        <v>671</v>
      </c>
      <c r="D15" s="92">
        <v>2</v>
      </c>
      <c r="E15" s="120">
        <v>200</v>
      </c>
      <c r="F15" s="129">
        <f t="shared" si="0"/>
        <v>400</v>
      </c>
    </row>
    <row r="16" spans="1:6" ht="14.25" customHeight="1">
      <c r="A16" s="51" t="s">
        <v>249</v>
      </c>
      <c r="B16" s="68" t="s">
        <v>472</v>
      </c>
      <c r="C16" s="110" t="s">
        <v>671</v>
      </c>
      <c r="D16" s="92">
        <v>2</v>
      </c>
      <c r="E16" s="120">
        <v>500</v>
      </c>
      <c r="F16" s="129">
        <f t="shared" si="0"/>
        <v>1000</v>
      </c>
    </row>
    <row r="17" spans="1:6" ht="14.25" customHeight="1">
      <c r="A17" s="51" t="s">
        <v>251</v>
      </c>
      <c r="B17" s="68" t="s">
        <v>473</v>
      </c>
      <c r="C17" s="110" t="s">
        <v>671</v>
      </c>
      <c r="D17" s="92">
        <v>2</v>
      </c>
      <c r="E17" s="120">
        <v>450</v>
      </c>
      <c r="F17" s="129">
        <f t="shared" si="0"/>
        <v>900</v>
      </c>
    </row>
    <row r="18" spans="1:6" ht="12.75" customHeight="1">
      <c r="A18" s="51" t="s">
        <v>325</v>
      </c>
      <c r="B18" s="53" t="s">
        <v>474</v>
      </c>
      <c r="C18" s="108"/>
      <c r="D18" s="108"/>
      <c r="E18" s="108"/>
      <c r="F18" s="129">
        <f t="shared" si="0"/>
        <v>0</v>
      </c>
    </row>
    <row r="19" spans="1:6" ht="14.25" customHeight="1">
      <c r="A19" s="15"/>
      <c r="B19" s="68" t="s">
        <v>475</v>
      </c>
      <c r="C19" s="110" t="s">
        <v>671</v>
      </c>
      <c r="D19" s="92">
        <v>2</v>
      </c>
      <c r="E19" s="120">
        <v>350</v>
      </c>
      <c r="F19" s="129">
        <f t="shared" si="0"/>
        <v>700</v>
      </c>
    </row>
    <row r="20" spans="1:6" ht="12.75" customHeight="1">
      <c r="A20" s="51" t="s">
        <v>416</v>
      </c>
      <c r="B20" s="53" t="s">
        <v>432</v>
      </c>
      <c r="C20" s="108"/>
      <c r="D20" s="108"/>
      <c r="E20" s="108"/>
      <c r="F20" s="129">
        <f t="shared" si="0"/>
        <v>0</v>
      </c>
    </row>
    <row r="21" spans="1:6" ht="14.25" customHeight="1">
      <c r="A21" s="15"/>
      <c r="B21" s="68" t="s">
        <v>409</v>
      </c>
      <c r="C21" s="110" t="s">
        <v>671</v>
      </c>
      <c r="D21" s="92">
        <v>6</v>
      </c>
      <c r="E21" s="120">
        <v>300</v>
      </c>
      <c r="F21" s="129">
        <f t="shared" si="0"/>
        <v>1800</v>
      </c>
    </row>
    <row r="22" spans="1:6" ht="12.75" customHeight="1">
      <c r="A22" s="51" t="s">
        <v>418</v>
      </c>
      <c r="B22" s="53" t="s">
        <v>476</v>
      </c>
      <c r="C22" s="108"/>
      <c r="D22" s="108"/>
      <c r="E22" s="108"/>
      <c r="F22" s="129">
        <f t="shared" si="0"/>
        <v>0</v>
      </c>
    </row>
    <row r="23" spans="1:6" ht="14.25" customHeight="1">
      <c r="A23" s="51" t="s">
        <v>245</v>
      </c>
      <c r="B23" s="68" t="s">
        <v>437</v>
      </c>
      <c r="C23" s="110" t="s">
        <v>671</v>
      </c>
      <c r="D23" s="92">
        <v>5</v>
      </c>
      <c r="E23" s="120">
        <v>500</v>
      </c>
      <c r="F23" s="129">
        <f t="shared" si="0"/>
        <v>2500</v>
      </c>
    </row>
    <row r="24" spans="1:6" ht="14.25" customHeight="1">
      <c r="A24" s="51" t="s">
        <v>247</v>
      </c>
      <c r="B24" s="68" t="s">
        <v>438</v>
      </c>
      <c r="C24" s="110" t="s">
        <v>671</v>
      </c>
      <c r="D24" s="92">
        <v>2</v>
      </c>
      <c r="E24" s="120">
        <v>350</v>
      </c>
      <c r="F24" s="129">
        <f t="shared" si="0"/>
        <v>700</v>
      </c>
    </row>
    <row r="25" spans="1:6" ht="12.75" customHeight="1">
      <c r="A25" s="51" t="s">
        <v>452</v>
      </c>
      <c r="B25" s="53" t="s">
        <v>436</v>
      </c>
      <c r="C25" s="108"/>
      <c r="D25" s="108"/>
      <c r="E25" s="108"/>
      <c r="F25" s="129">
        <f t="shared" si="0"/>
        <v>0</v>
      </c>
    </row>
    <row r="26" spans="1:6" ht="14.25" customHeight="1">
      <c r="A26" s="51" t="s">
        <v>245</v>
      </c>
      <c r="B26" s="68" t="s">
        <v>437</v>
      </c>
      <c r="C26" s="110" t="s">
        <v>671</v>
      </c>
      <c r="D26" s="92">
        <v>9</v>
      </c>
      <c r="E26" s="120">
        <v>500</v>
      </c>
      <c r="F26" s="129">
        <f t="shared" si="0"/>
        <v>4500</v>
      </c>
    </row>
    <row r="27" spans="1:6" ht="14.25" customHeight="1">
      <c r="A27" s="51" t="s">
        <v>247</v>
      </c>
      <c r="B27" s="68" t="s">
        <v>438</v>
      </c>
      <c r="C27" s="110" t="s">
        <v>671</v>
      </c>
      <c r="D27" s="92">
        <v>9</v>
      </c>
      <c r="E27" s="120">
        <v>300</v>
      </c>
      <c r="F27" s="129">
        <f t="shared" si="0"/>
        <v>2700</v>
      </c>
    </row>
    <row r="28" spans="1:6" ht="12.75" customHeight="1">
      <c r="A28" s="51" t="s">
        <v>454</v>
      </c>
      <c r="B28" s="53" t="s">
        <v>477</v>
      </c>
      <c r="C28" s="108"/>
      <c r="D28" s="108"/>
      <c r="E28" s="108"/>
      <c r="F28" s="129">
        <f t="shared" si="0"/>
        <v>0</v>
      </c>
    </row>
    <row r="29" spans="1:6" ht="14.25" customHeight="1">
      <c r="A29" s="51" t="s">
        <v>245</v>
      </c>
      <c r="B29" s="68" t="s">
        <v>437</v>
      </c>
      <c r="C29" s="110" t="s">
        <v>671</v>
      </c>
      <c r="D29" s="92">
        <v>5</v>
      </c>
      <c r="E29" s="120">
        <v>1000</v>
      </c>
      <c r="F29" s="129">
        <f t="shared" si="0"/>
        <v>5000</v>
      </c>
    </row>
    <row r="30" spans="1:6" ht="14.25" customHeight="1">
      <c r="A30" s="51" t="s">
        <v>247</v>
      </c>
      <c r="B30" s="68" t="s">
        <v>438</v>
      </c>
      <c r="C30" s="110" t="s">
        <v>671</v>
      </c>
      <c r="D30" s="92">
        <v>2</v>
      </c>
      <c r="E30" s="120">
        <v>700</v>
      </c>
      <c r="F30" s="129">
        <f t="shared" si="0"/>
        <v>1400</v>
      </c>
    </row>
    <row r="31" spans="1:6" ht="12.75" customHeight="1">
      <c r="A31" s="51" t="s">
        <v>478</v>
      </c>
      <c r="B31" s="53" t="s">
        <v>434</v>
      </c>
      <c r="C31" s="108"/>
      <c r="D31" s="108"/>
      <c r="E31" s="108"/>
      <c r="F31" s="129">
        <f t="shared" si="0"/>
        <v>0</v>
      </c>
    </row>
    <row r="32" spans="1:6" ht="14.25" customHeight="1">
      <c r="A32" s="51" t="s">
        <v>245</v>
      </c>
      <c r="B32" s="68" t="s">
        <v>407</v>
      </c>
      <c r="C32" s="110" t="s">
        <v>671</v>
      </c>
      <c r="D32" s="92">
        <v>9</v>
      </c>
      <c r="E32" s="120">
        <v>350</v>
      </c>
      <c r="F32" s="129">
        <f t="shared" si="0"/>
        <v>3150</v>
      </c>
    </row>
    <row r="33" spans="1:6" ht="14.25" customHeight="1">
      <c r="A33" s="87" t="s">
        <v>247</v>
      </c>
      <c r="B33" s="89" t="s">
        <v>409</v>
      </c>
      <c r="C33" s="112" t="s">
        <v>671</v>
      </c>
      <c r="D33" s="93">
        <v>9</v>
      </c>
      <c r="E33" s="123">
        <v>250</v>
      </c>
      <c r="F33" s="129">
        <f t="shared" si="0"/>
        <v>2250</v>
      </c>
    </row>
    <row r="34" spans="1:6" ht="15.75" customHeight="1">
      <c r="A34" s="285" t="s">
        <v>479</v>
      </c>
      <c r="B34" s="286"/>
      <c r="C34" s="286"/>
      <c r="D34" s="287"/>
      <c r="E34" s="113"/>
      <c r="F34" s="171">
        <f>SUM(F8:F33)</f>
        <v>96900</v>
      </c>
    </row>
    <row r="35" spans="1:6">
      <c r="A35" s="265" t="s">
        <v>400</v>
      </c>
      <c r="B35" s="265"/>
      <c r="C35" s="265"/>
      <c r="D35" s="265"/>
      <c r="E35" s="265"/>
      <c r="F35" s="265"/>
    </row>
    <row r="36" spans="1:6">
      <c r="A36" s="274" t="s">
        <v>460</v>
      </c>
      <c r="B36" s="274"/>
      <c r="C36" s="274"/>
      <c r="D36" s="274"/>
      <c r="E36" s="274"/>
      <c r="F36" s="274"/>
    </row>
    <row r="37" spans="1:6">
      <c r="A37" s="275" t="s">
        <v>480</v>
      </c>
      <c r="B37" s="275"/>
      <c r="C37" s="275"/>
      <c r="D37" s="275"/>
      <c r="E37" s="275"/>
      <c r="F37" s="275"/>
    </row>
    <row r="38" spans="1:6" s="107" customFormat="1" ht="28.5">
      <c r="A38" s="106" t="s">
        <v>665</v>
      </c>
      <c r="B38" s="106" t="s">
        <v>646</v>
      </c>
      <c r="C38" s="106" t="s">
        <v>649</v>
      </c>
      <c r="D38" s="106" t="s">
        <v>653</v>
      </c>
      <c r="E38" s="113" t="s">
        <v>666</v>
      </c>
      <c r="F38" s="132" t="s">
        <v>647</v>
      </c>
    </row>
    <row r="39" spans="1:6" ht="48">
      <c r="A39" s="36">
        <v>1</v>
      </c>
      <c r="B39" s="90" t="s">
        <v>481</v>
      </c>
      <c r="C39" s="115"/>
      <c r="D39" s="115"/>
      <c r="E39" s="115"/>
      <c r="F39" s="135"/>
    </row>
    <row r="40" spans="1:6">
      <c r="A40" s="76">
        <v>1.1000000000000001</v>
      </c>
      <c r="B40" s="75" t="s">
        <v>482</v>
      </c>
      <c r="C40" s="108"/>
      <c r="D40" s="108"/>
      <c r="E40" s="108"/>
      <c r="F40" s="130"/>
    </row>
    <row r="41" spans="1:6" ht="25.5">
      <c r="A41" s="22"/>
      <c r="B41" s="40" t="s">
        <v>483</v>
      </c>
      <c r="C41" s="110" t="s">
        <v>669</v>
      </c>
      <c r="D41" s="116">
        <v>310</v>
      </c>
      <c r="E41" s="116">
        <v>20</v>
      </c>
      <c r="F41" s="129">
        <f>D41*E41</f>
        <v>6200</v>
      </c>
    </row>
    <row r="42" spans="1:6">
      <c r="A42" s="76">
        <v>1.2</v>
      </c>
      <c r="B42" s="75" t="s">
        <v>484</v>
      </c>
      <c r="C42" s="108"/>
      <c r="D42" s="108"/>
      <c r="E42" s="108"/>
      <c r="F42" s="129">
        <f t="shared" ref="F42:F54" si="1">D42*E42</f>
        <v>0</v>
      </c>
    </row>
    <row r="43" spans="1:6" ht="25.5">
      <c r="A43" s="58" t="s">
        <v>485</v>
      </c>
      <c r="B43" s="40" t="s">
        <v>486</v>
      </c>
      <c r="C43" s="108"/>
      <c r="D43" s="108"/>
      <c r="E43" s="108"/>
      <c r="F43" s="129">
        <f t="shared" si="1"/>
        <v>0</v>
      </c>
    </row>
    <row r="44" spans="1:6" ht="15.75">
      <c r="A44" s="51" t="s">
        <v>245</v>
      </c>
      <c r="B44" s="68" t="s">
        <v>487</v>
      </c>
      <c r="C44" s="108" t="s">
        <v>683</v>
      </c>
      <c r="D44" s="116">
        <v>260.39999999999998</v>
      </c>
      <c r="E44" s="116">
        <v>600</v>
      </c>
      <c r="F44" s="129">
        <f t="shared" si="1"/>
        <v>156240</v>
      </c>
    </row>
    <row r="45" spans="1:6" ht="15.75">
      <c r="A45" s="51" t="s">
        <v>247</v>
      </c>
      <c r="B45" s="68" t="s">
        <v>488</v>
      </c>
      <c r="C45" s="108" t="s">
        <v>683</v>
      </c>
      <c r="D45" s="116">
        <v>26.04</v>
      </c>
      <c r="E45" s="116">
        <v>150</v>
      </c>
      <c r="F45" s="129">
        <f t="shared" si="1"/>
        <v>3906</v>
      </c>
    </row>
    <row r="46" spans="1:6" ht="15.75">
      <c r="A46" s="51" t="s">
        <v>249</v>
      </c>
      <c r="B46" s="68" t="s">
        <v>489</v>
      </c>
      <c r="C46" s="108" t="s">
        <v>683</v>
      </c>
      <c r="D46" s="116">
        <v>13.02</v>
      </c>
      <c r="E46" s="116">
        <v>150</v>
      </c>
      <c r="F46" s="129">
        <f t="shared" si="1"/>
        <v>1953</v>
      </c>
    </row>
    <row r="47" spans="1:6" ht="36">
      <c r="A47" s="58" t="s">
        <v>490</v>
      </c>
      <c r="B47" s="41" t="s">
        <v>491</v>
      </c>
      <c r="C47" s="108" t="s">
        <v>683</v>
      </c>
      <c r="D47" s="116">
        <v>20.93</v>
      </c>
      <c r="E47" s="116">
        <v>1500</v>
      </c>
      <c r="F47" s="129">
        <f t="shared" si="1"/>
        <v>31395</v>
      </c>
    </row>
    <row r="48" spans="1:6" ht="22.5">
      <c r="A48" s="58" t="s">
        <v>492</v>
      </c>
      <c r="B48" s="40" t="s">
        <v>493</v>
      </c>
      <c r="C48" s="108" t="s">
        <v>683</v>
      </c>
      <c r="D48" s="116">
        <v>45.71</v>
      </c>
      <c r="E48" s="116">
        <v>300</v>
      </c>
      <c r="F48" s="129">
        <f t="shared" si="1"/>
        <v>13713</v>
      </c>
    </row>
    <row r="49" spans="1:6" ht="27.75" customHeight="1">
      <c r="A49" s="58" t="s">
        <v>494</v>
      </c>
      <c r="B49" s="40" t="s">
        <v>495</v>
      </c>
      <c r="C49" s="108" t="s">
        <v>683</v>
      </c>
      <c r="D49" s="116">
        <v>167.4</v>
      </c>
      <c r="E49" s="116">
        <v>300</v>
      </c>
      <c r="F49" s="129">
        <f t="shared" si="1"/>
        <v>50220</v>
      </c>
    </row>
    <row r="50" spans="1:6" ht="72">
      <c r="A50" s="58" t="s">
        <v>496</v>
      </c>
      <c r="B50" s="40" t="s">
        <v>497</v>
      </c>
      <c r="C50" s="108" t="s">
        <v>683</v>
      </c>
      <c r="D50" s="116">
        <v>65.42</v>
      </c>
      <c r="E50" s="116">
        <v>200</v>
      </c>
      <c r="F50" s="129">
        <f t="shared" si="1"/>
        <v>13084</v>
      </c>
    </row>
    <row r="51" spans="1:6" ht="25.5">
      <c r="A51" s="76">
        <v>1.3</v>
      </c>
      <c r="B51" s="50" t="s">
        <v>498</v>
      </c>
      <c r="C51" s="110" t="s">
        <v>669</v>
      </c>
      <c r="D51" s="116">
        <v>310</v>
      </c>
      <c r="E51" s="116">
        <v>300</v>
      </c>
      <c r="F51" s="129">
        <f t="shared" si="1"/>
        <v>93000</v>
      </c>
    </row>
    <row r="52" spans="1:6">
      <c r="A52" s="76">
        <v>1.4</v>
      </c>
      <c r="B52" s="75" t="s">
        <v>458</v>
      </c>
      <c r="C52" s="108"/>
      <c r="D52" s="108"/>
      <c r="E52" s="108"/>
      <c r="F52" s="129">
        <f t="shared" si="1"/>
        <v>0</v>
      </c>
    </row>
    <row r="53" spans="1:6" ht="96">
      <c r="A53" s="58" t="s">
        <v>499</v>
      </c>
      <c r="B53" s="40" t="s">
        <v>500</v>
      </c>
      <c r="C53" s="110" t="s">
        <v>682</v>
      </c>
      <c r="D53" s="92">
        <v>1</v>
      </c>
      <c r="E53" s="120">
        <v>120000</v>
      </c>
      <c r="F53" s="129">
        <f t="shared" si="1"/>
        <v>120000</v>
      </c>
    </row>
    <row r="54" spans="1:6" ht="60">
      <c r="A54" s="91" t="s">
        <v>501</v>
      </c>
      <c r="B54" s="79" t="s">
        <v>502</v>
      </c>
      <c r="C54" s="112" t="s">
        <v>682</v>
      </c>
      <c r="D54" s="93">
        <v>1</v>
      </c>
      <c r="E54" s="123">
        <v>100000</v>
      </c>
      <c r="F54" s="129">
        <f t="shared" si="1"/>
        <v>100000</v>
      </c>
    </row>
    <row r="55" spans="1:6" ht="14.25">
      <c r="A55" s="285" t="s">
        <v>503</v>
      </c>
      <c r="B55" s="286"/>
      <c r="C55" s="286"/>
      <c r="D55" s="287"/>
      <c r="E55" s="113"/>
      <c r="F55" s="138">
        <f>SUM(F41:F54)</f>
        <v>589711</v>
      </c>
    </row>
  </sheetData>
  <mergeCells count="8">
    <mergeCell ref="A36:F36"/>
    <mergeCell ref="A37:F37"/>
    <mergeCell ref="A55:D55"/>
    <mergeCell ref="A1:F1"/>
    <mergeCell ref="A2:F2"/>
    <mergeCell ref="A3:F3"/>
    <mergeCell ref="A34:D34"/>
    <mergeCell ref="A35:F35"/>
  </mergeCells>
  <pageMargins left="0.7" right="0.7" top="0.75" bottom="0.75" header="0.3" footer="0.3"/>
  <pageSetup scale="93" orientation="portrait" r:id="rId1"/>
  <rowBreaks count="1" manualBreakCount="1">
    <brk id="3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4"/>
  <sheetViews>
    <sheetView view="pageBreakPreview" topLeftCell="A157" zoomScale="104" zoomScaleNormal="100" zoomScaleSheetLayoutView="104" workbookViewId="0">
      <selection activeCell="A159" sqref="A159:XFD159"/>
    </sheetView>
  </sheetViews>
  <sheetFormatPr defaultRowHeight="12.75"/>
  <cols>
    <col min="1" max="1" width="5.6640625" customWidth="1"/>
    <col min="2" max="2" width="37.6640625" customWidth="1"/>
    <col min="3" max="3" width="5.1640625" style="95" customWidth="1"/>
    <col min="4" max="4" width="7.6640625" style="95" customWidth="1"/>
    <col min="5" max="5" width="17.5" style="96" customWidth="1"/>
    <col min="6" max="6" width="17" style="139" customWidth="1"/>
    <col min="7" max="7" width="15.33203125" style="139" customWidth="1"/>
    <col min="8" max="8" width="17.33203125" style="139" customWidth="1"/>
    <col min="9" max="9" width="12" customWidth="1"/>
  </cols>
  <sheetData>
    <row r="1" spans="1:9" ht="14.25" customHeight="1">
      <c r="A1" s="288" t="s">
        <v>504</v>
      </c>
      <c r="B1" s="289"/>
      <c r="C1" s="289"/>
      <c r="D1" s="289"/>
      <c r="E1" s="289"/>
      <c r="F1" s="289"/>
      <c r="G1" s="289"/>
      <c r="H1" s="290"/>
    </row>
    <row r="2" spans="1:9" ht="26.45" customHeight="1">
      <c r="A2" s="291" t="s">
        <v>661</v>
      </c>
      <c r="B2" s="292"/>
      <c r="C2" s="292"/>
      <c r="D2" s="292"/>
      <c r="E2" s="292"/>
      <c r="F2" s="292"/>
      <c r="G2" s="292"/>
      <c r="H2" s="293"/>
    </row>
    <row r="3" spans="1:9" s="107" customFormat="1" ht="39" customHeight="1">
      <c r="A3" s="210" t="s">
        <v>665</v>
      </c>
      <c r="B3" s="173" t="s">
        <v>646</v>
      </c>
      <c r="C3" s="173" t="s">
        <v>649</v>
      </c>
      <c r="D3" s="173" t="s">
        <v>684</v>
      </c>
      <c r="E3" s="173" t="s">
        <v>685</v>
      </c>
      <c r="F3" s="174" t="s">
        <v>686</v>
      </c>
      <c r="G3" s="174" t="s">
        <v>687</v>
      </c>
      <c r="H3" s="211" t="s">
        <v>688</v>
      </c>
    </row>
    <row r="4" spans="1:9" ht="111.75" customHeight="1">
      <c r="A4" s="212">
        <v>1</v>
      </c>
      <c r="B4" s="175" t="s">
        <v>511</v>
      </c>
      <c r="C4" s="176" t="s">
        <v>512</v>
      </c>
      <c r="D4" s="177">
        <v>1</v>
      </c>
      <c r="E4" s="178">
        <v>1500000</v>
      </c>
      <c r="F4" s="179">
        <f>D4*E4</f>
        <v>1500000</v>
      </c>
      <c r="G4" s="179">
        <v>150000</v>
      </c>
      <c r="H4" s="213">
        <f t="shared" ref="H4:H29" si="0">F4+G4</f>
        <v>1650000</v>
      </c>
    </row>
    <row r="5" spans="1:9" ht="60" customHeight="1">
      <c r="A5" s="212">
        <v>2</v>
      </c>
      <c r="B5" s="180" t="s">
        <v>513</v>
      </c>
      <c r="C5" s="176" t="s">
        <v>514</v>
      </c>
      <c r="D5" s="177">
        <v>1</v>
      </c>
      <c r="E5" s="181">
        <v>7500</v>
      </c>
      <c r="F5" s="179">
        <f t="shared" ref="F5:F32" si="1">D5*E5</f>
        <v>7500</v>
      </c>
      <c r="G5" s="179">
        <v>1000</v>
      </c>
      <c r="H5" s="213">
        <f t="shared" si="0"/>
        <v>8500</v>
      </c>
    </row>
    <row r="6" spans="1:9" ht="29.25" customHeight="1">
      <c r="A6" s="212">
        <v>3</v>
      </c>
      <c r="B6" s="180" t="s">
        <v>515</v>
      </c>
      <c r="C6" s="176" t="s">
        <v>514</v>
      </c>
      <c r="D6" s="177">
        <v>32</v>
      </c>
      <c r="E6" s="181">
        <v>40000</v>
      </c>
      <c r="F6" s="179">
        <f t="shared" si="1"/>
        <v>1280000</v>
      </c>
      <c r="G6" s="179">
        <v>150000</v>
      </c>
      <c r="H6" s="213">
        <f t="shared" si="0"/>
        <v>1430000</v>
      </c>
      <c r="I6">
        <f>6000*6</f>
        <v>36000</v>
      </c>
    </row>
    <row r="7" spans="1:9" ht="76.5" customHeight="1">
      <c r="A7" s="212">
        <v>4</v>
      </c>
      <c r="B7" s="180" t="s">
        <v>516</v>
      </c>
      <c r="C7" s="176" t="s">
        <v>514</v>
      </c>
      <c r="D7" s="177">
        <v>1</v>
      </c>
      <c r="E7" s="181">
        <v>30000</v>
      </c>
      <c r="F7" s="179">
        <f t="shared" si="1"/>
        <v>30000</v>
      </c>
      <c r="G7" s="179">
        <v>10000</v>
      </c>
      <c r="H7" s="213">
        <f t="shared" si="0"/>
        <v>40000</v>
      </c>
    </row>
    <row r="8" spans="1:9" ht="14.25" customHeight="1">
      <c r="A8" s="212">
        <v>5</v>
      </c>
      <c r="B8" s="175" t="s">
        <v>517</v>
      </c>
      <c r="C8" s="176" t="s">
        <v>514</v>
      </c>
      <c r="D8" s="177">
        <v>1</v>
      </c>
      <c r="E8" s="181">
        <v>15000</v>
      </c>
      <c r="F8" s="179">
        <f t="shared" si="1"/>
        <v>15000</v>
      </c>
      <c r="G8" s="179">
        <v>2500</v>
      </c>
      <c r="H8" s="213">
        <f t="shared" si="0"/>
        <v>17500</v>
      </c>
    </row>
    <row r="9" spans="1:9" ht="28.5" customHeight="1">
      <c r="A9" s="212">
        <v>6</v>
      </c>
      <c r="B9" s="180" t="s">
        <v>518</v>
      </c>
      <c r="C9" s="176" t="s">
        <v>514</v>
      </c>
      <c r="D9" s="177">
        <v>1</v>
      </c>
      <c r="E9" s="181">
        <v>20000</v>
      </c>
      <c r="F9" s="179">
        <f t="shared" si="1"/>
        <v>20000</v>
      </c>
      <c r="G9" s="179">
        <v>2500</v>
      </c>
      <c r="H9" s="213">
        <f t="shared" si="0"/>
        <v>22500</v>
      </c>
    </row>
    <row r="10" spans="1:9" ht="25.5" customHeight="1">
      <c r="A10" s="212">
        <v>7</v>
      </c>
      <c r="B10" s="180" t="s">
        <v>519</v>
      </c>
      <c r="C10" s="176" t="s">
        <v>514</v>
      </c>
      <c r="D10" s="177">
        <v>1</v>
      </c>
      <c r="E10" s="181">
        <v>30000</v>
      </c>
      <c r="F10" s="179">
        <f t="shared" si="1"/>
        <v>30000</v>
      </c>
      <c r="G10" s="179">
        <v>5000</v>
      </c>
      <c r="H10" s="213">
        <f t="shared" si="0"/>
        <v>35000</v>
      </c>
    </row>
    <row r="11" spans="1:9" ht="25.5" customHeight="1">
      <c r="A11" s="212">
        <v>8</v>
      </c>
      <c r="B11" s="180" t="s">
        <v>520</v>
      </c>
      <c r="C11" s="176" t="s">
        <v>514</v>
      </c>
      <c r="D11" s="177">
        <v>1</v>
      </c>
      <c r="E11" s="181">
        <v>30000</v>
      </c>
      <c r="F11" s="179">
        <f t="shared" si="1"/>
        <v>30000</v>
      </c>
      <c r="G11" s="179">
        <v>5000</v>
      </c>
      <c r="H11" s="213">
        <f t="shared" si="0"/>
        <v>35000</v>
      </c>
    </row>
    <row r="12" spans="1:9" ht="25.5" customHeight="1">
      <c r="A12" s="212">
        <v>9</v>
      </c>
      <c r="B12" s="180" t="s">
        <v>521</v>
      </c>
      <c r="C12" s="176" t="s">
        <v>514</v>
      </c>
      <c r="D12" s="177">
        <v>1</v>
      </c>
      <c r="E12" s="181">
        <v>12000</v>
      </c>
      <c r="F12" s="179">
        <f t="shared" si="1"/>
        <v>12000</v>
      </c>
      <c r="G12" s="179">
        <v>5000</v>
      </c>
      <c r="H12" s="213">
        <f t="shared" si="0"/>
        <v>17000</v>
      </c>
    </row>
    <row r="13" spans="1:9" ht="25.5" customHeight="1">
      <c r="A13" s="212">
        <v>10</v>
      </c>
      <c r="B13" s="180" t="s">
        <v>522</v>
      </c>
      <c r="C13" s="176" t="s">
        <v>514</v>
      </c>
      <c r="D13" s="177">
        <v>1</v>
      </c>
      <c r="E13" s="181">
        <v>7500</v>
      </c>
      <c r="F13" s="179">
        <f t="shared" si="1"/>
        <v>7500</v>
      </c>
      <c r="G13" s="179">
        <v>1200</v>
      </c>
      <c r="H13" s="213">
        <f t="shared" si="0"/>
        <v>8700</v>
      </c>
    </row>
    <row r="14" spans="1:9" ht="17.25" customHeight="1">
      <c r="A14" s="212">
        <v>11</v>
      </c>
      <c r="B14" s="175" t="s">
        <v>523</v>
      </c>
      <c r="C14" s="176" t="s">
        <v>514</v>
      </c>
      <c r="D14" s="177">
        <v>1</v>
      </c>
      <c r="E14" s="181">
        <v>40000</v>
      </c>
      <c r="F14" s="179">
        <f t="shared" si="1"/>
        <v>40000</v>
      </c>
      <c r="G14" s="179">
        <v>5000</v>
      </c>
      <c r="H14" s="213">
        <f t="shared" si="0"/>
        <v>45000</v>
      </c>
    </row>
    <row r="15" spans="1:9" ht="17.25" customHeight="1">
      <c r="A15" s="212">
        <v>12</v>
      </c>
      <c r="B15" s="175" t="s">
        <v>524</v>
      </c>
      <c r="C15" s="176" t="s">
        <v>514</v>
      </c>
      <c r="D15" s="177">
        <v>2</v>
      </c>
      <c r="E15" s="181">
        <v>7000</v>
      </c>
      <c r="F15" s="179">
        <f t="shared" si="1"/>
        <v>14000</v>
      </c>
      <c r="G15" s="179">
        <v>1500</v>
      </c>
      <c r="H15" s="213">
        <f t="shared" si="0"/>
        <v>15500</v>
      </c>
    </row>
    <row r="16" spans="1:9" ht="51" customHeight="1">
      <c r="A16" s="212">
        <v>13</v>
      </c>
      <c r="B16" s="175" t="s">
        <v>525</v>
      </c>
      <c r="C16" s="176" t="s">
        <v>514</v>
      </c>
      <c r="D16" s="177">
        <v>1</v>
      </c>
      <c r="E16" s="181">
        <v>12000</v>
      </c>
      <c r="F16" s="179">
        <f t="shared" si="1"/>
        <v>12000</v>
      </c>
      <c r="G16" s="179">
        <v>2000</v>
      </c>
      <c r="H16" s="213">
        <f t="shared" si="0"/>
        <v>14000</v>
      </c>
    </row>
    <row r="17" spans="1:8" ht="25.5" customHeight="1">
      <c r="A17" s="212">
        <v>14</v>
      </c>
      <c r="B17" s="180" t="s">
        <v>526</v>
      </c>
      <c r="C17" s="176" t="s">
        <v>514</v>
      </c>
      <c r="D17" s="177">
        <v>1</v>
      </c>
      <c r="E17" s="181">
        <v>25000</v>
      </c>
      <c r="F17" s="179">
        <f t="shared" si="1"/>
        <v>25000</v>
      </c>
      <c r="G17" s="179">
        <v>3000</v>
      </c>
      <c r="H17" s="213">
        <f t="shared" si="0"/>
        <v>28000</v>
      </c>
    </row>
    <row r="18" spans="1:8" ht="25.5" customHeight="1">
      <c r="A18" s="212">
        <v>15</v>
      </c>
      <c r="B18" s="180" t="s">
        <v>527</v>
      </c>
      <c r="C18" s="176" t="s">
        <v>514</v>
      </c>
      <c r="D18" s="177">
        <v>1</v>
      </c>
      <c r="E18" s="181">
        <v>25000</v>
      </c>
      <c r="F18" s="179">
        <f t="shared" si="1"/>
        <v>25000</v>
      </c>
      <c r="G18" s="179">
        <v>3000</v>
      </c>
      <c r="H18" s="213">
        <f t="shared" si="0"/>
        <v>28000</v>
      </c>
    </row>
    <row r="19" spans="1:8" ht="38.25" customHeight="1">
      <c r="A19" s="212">
        <v>16</v>
      </c>
      <c r="B19" s="180" t="s">
        <v>528</v>
      </c>
      <c r="C19" s="176" t="s">
        <v>514</v>
      </c>
      <c r="D19" s="177">
        <v>1</v>
      </c>
      <c r="E19" s="181">
        <v>7500</v>
      </c>
      <c r="F19" s="179">
        <f t="shared" si="1"/>
        <v>7500</v>
      </c>
      <c r="G19" s="179">
        <v>2000</v>
      </c>
      <c r="H19" s="213">
        <f t="shared" si="0"/>
        <v>9500</v>
      </c>
    </row>
    <row r="20" spans="1:8" ht="14.25" customHeight="1">
      <c r="A20" s="212">
        <v>17</v>
      </c>
      <c r="B20" s="175" t="s">
        <v>529</v>
      </c>
      <c r="C20" s="176" t="s">
        <v>530</v>
      </c>
      <c r="D20" s="177">
        <v>1</v>
      </c>
      <c r="E20" s="181">
        <v>4500</v>
      </c>
      <c r="F20" s="179">
        <f t="shared" si="1"/>
        <v>4500</v>
      </c>
      <c r="G20" s="179">
        <v>2000</v>
      </c>
      <c r="H20" s="213">
        <f t="shared" si="0"/>
        <v>6500</v>
      </c>
    </row>
    <row r="21" spans="1:8" ht="14.25" customHeight="1">
      <c r="A21" s="212">
        <v>18</v>
      </c>
      <c r="B21" s="175" t="s">
        <v>531</v>
      </c>
      <c r="C21" s="176" t="s">
        <v>514</v>
      </c>
      <c r="D21" s="177">
        <v>1</v>
      </c>
      <c r="E21" s="181">
        <v>20000</v>
      </c>
      <c r="F21" s="179">
        <f t="shared" si="1"/>
        <v>20000</v>
      </c>
      <c r="G21" s="179">
        <v>2000</v>
      </c>
      <c r="H21" s="213">
        <f t="shared" si="0"/>
        <v>22000</v>
      </c>
    </row>
    <row r="22" spans="1:8" ht="67.5" customHeight="1">
      <c r="A22" s="212">
        <v>19</v>
      </c>
      <c r="B22" s="234" t="s">
        <v>697</v>
      </c>
      <c r="C22" s="176" t="s">
        <v>514</v>
      </c>
      <c r="D22" s="177">
        <v>1</v>
      </c>
      <c r="E22" s="181">
        <v>20000</v>
      </c>
      <c r="F22" s="179">
        <f t="shared" si="1"/>
        <v>20000</v>
      </c>
      <c r="G22" s="179">
        <v>2500</v>
      </c>
      <c r="H22" s="213">
        <f t="shared" si="0"/>
        <v>22500</v>
      </c>
    </row>
    <row r="23" spans="1:8" ht="25.5" customHeight="1">
      <c r="A23" s="212">
        <v>20</v>
      </c>
      <c r="B23" s="180" t="s">
        <v>532</v>
      </c>
      <c r="C23" s="176" t="s">
        <v>514</v>
      </c>
      <c r="D23" s="177">
        <v>1</v>
      </c>
      <c r="E23" s="181">
        <v>22000</v>
      </c>
      <c r="F23" s="179">
        <f t="shared" si="1"/>
        <v>22000</v>
      </c>
      <c r="G23" s="179">
        <v>1200</v>
      </c>
      <c r="H23" s="213">
        <f t="shared" si="0"/>
        <v>23200</v>
      </c>
    </row>
    <row r="24" spans="1:8" ht="25.5" customHeight="1">
      <c r="A24" s="212">
        <v>21</v>
      </c>
      <c r="B24" s="180" t="s">
        <v>533</v>
      </c>
      <c r="C24" s="176" t="s">
        <v>514</v>
      </c>
      <c r="D24" s="177">
        <v>1</v>
      </c>
      <c r="E24" s="181">
        <v>12000</v>
      </c>
      <c r="F24" s="179">
        <f t="shared" si="1"/>
        <v>12000</v>
      </c>
      <c r="G24" s="179">
        <v>1200</v>
      </c>
      <c r="H24" s="213">
        <f t="shared" si="0"/>
        <v>13200</v>
      </c>
    </row>
    <row r="25" spans="1:8" ht="25.5" customHeight="1">
      <c r="A25" s="212">
        <v>22</v>
      </c>
      <c r="B25" s="180" t="s">
        <v>534</v>
      </c>
      <c r="C25" s="176" t="s">
        <v>514</v>
      </c>
      <c r="D25" s="177">
        <v>1</v>
      </c>
      <c r="E25" s="181">
        <v>12500</v>
      </c>
      <c r="F25" s="179">
        <f t="shared" si="1"/>
        <v>12500</v>
      </c>
      <c r="G25" s="179">
        <v>1200</v>
      </c>
      <c r="H25" s="213">
        <f t="shared" si="0"/>
        <v>13700</v>
      </c>
    </row>
    <row r="26" spans="1:8" ht="25.5" customHeight="1">
      <c r="A26" s="212">
        <v>23</v>
      </c>
      <c r="B26" s="180" t="s">
        <v>535</v>
      </c>
      <c r="C26" s="176" t="s">
        <v>514</v>
      </c>
      <c r="D26" s="177">
        <v>1</v>
      </c>
      <c r="E26" s="181">
        <v>20000</v>
      </c>
      <c r="F26" s="179">
        <f t="shared" si="1"/>
        <v>20000</v>
      </c>
      <c r="G26" s="179">
        <v>1200</v>
      </c>
      <c r="H26" s="213">
        <f t="shared" si="0"/>
        <v>21200</v>
      </c>
    </row>
    <row r="27" spans="1:8" ht="25.5" customHeight="1">
      <c r="A27" s="212">
        <v>24</v>
      </c>
      <c r="B27" s="180" t="s">
        <v>519</v>
      </c>
      <c r="C27" s="176" t="s">
        <v>514</v>
      </c>
      <c r="D27" s="177">
        <v>1</v>
      </c>
      <c r="E27" s="181">
        <v>75000</v>
      </c>
      <c r="F27" s="179">
        <f t="shared" si="1"/>
        <v>75000</v>
      </c>
      <c r="G27" s="179">
        <v>10000</v>
      </c>
      <c r="H27" s="213">
        <f t="shared" si="0"/>
        <v>85000</v>
      </c>
    </row>
    <row r="28" spans="1:8" ht="38.25" customHeight="1">
      <c r="A28" s="212">
        <v>25</v>
      </c>
      <c r="B28" s="180" t="s">
        <v>536</v>
      </c>
      <c r="C28" s="176" t="s">
        <v>530</v>
      </c>
      <c r="D28" s="177">
        <v>1</v>
      </c>
      <c r="E28" s="181">
        <v>20000</v>
      </c>
      <c r="F28" s="179">
        <f t="shared" si="1"/>
        <v>20000</v>
      </c>
      <c r="G28" s="179">
        <v>10000</v>
      </c>
      <c r="H28" s="213">
        <f t="shared" si="0"/>
        <v>30000</v>
      </c>
    </row>
    <row r="29" spans="1:8" ht="25.5" customHeight="1">
      <c r="A29" s="212">
        <v>26</v>
      </c>
      <c r="B29" s="180" t="s">
        <v>537</v>
      </c>
      <c r="C29" s="176" t="s">
        <v>512</v>
      </c>
      <c r="D29" s="177">
        <v>2</v>
      </c>
      <c r="E29" s="181">
        <v>10000</v>
      </c>
      <c r="F29" s="179">
        <f t="shared" si="1"/>
        <v>20000</v>
      </c>
      <c r="G29" s="179">
        <v>2000</v>
      </c>
      <c r="H29" s="213">
        <f t="shared" si="0"/>
        <v>22000</v>
      </c>
    </row>
    <row r="30" spans="1:8" ht="90.75" customHeight="1">
      <c r="A30" s="212">
        <v>27</v>
      </c>
      <c r="B30" s="180" t="s">
        <v>538</v>
      </c>
      <c r="C30" s="176" t="s">
        <v>512</v>
      </c>
      <c r="D30" s="177">
        <v>1</v>
      </c>
      <c r="E30" s="178">
        <v>1350000</v>
      </c>
      <c r="F30" s="179">
        <f t="shared" si="1"/>
        <v>1350000</v>
      </c>
      <c r="G30" s="179">
        <v>120000</v>
      </c>
      <c r="H30" s="213">
        <f t="shared" ref="H30:H32" si="2">F30+G30</f>
        <v>1470000</v>
      </c>
    </row>
    <row r="31" spans="1:8" ht="51" customHeight="1">
      <c r="A31" s="212">
        <v>28</v>
      </c>
      <c r="B31" s="180" t="s">
        <v>539</v>
      </c>
      <c r="C31" s="176" t="s">
        <v>184</v>
      </c>
      <c r="D31" s="182">
        <v>200</v>
      </c>
      <c r="E31" s="181">
        <v>7500</v>
      </c>
      <c r="F31" s="179">
        <f t="shared" si="1"/>
        <v>1500000</v>
      </c>
      <c r="G31" s="179">
        <v>50000</v>
      </c>
      <c r="H31" s="213">
        <f t="shared" si="2"/>
        <v>1550000</v>
      </c>
    </row>
    <row r="32" spans="1:8" ht="38.25" customHeight="1">
      <c r="A32" s="212">
        <v>29</v>
      </c>
      <c r="B32" s="180" t="s">
        <v>540</v>
      </c>
      <c r="C32" s="176" t="s">
        <v>184</v>
      </c>
      <c r="D32" s="182">
        <v>210</v>
      </c>
      <c r="E32" s="183">
        <v>280</v>
      </c>
      <c r="F32" s="179">
        <f t="shared" si="1"/>
        <v>58800</v>
      </c>
      <c r="G32" s="179">
        <v>10000</v>
      </c>
      <c r="H32" s="213">
        <f t="shared" si="2"/>
        <v>68800</v>
      </c>
    </row>
    <row r="33" spans="1:9" ht="12.95" customHeight="1">
      <c r="A33" s="294" t="s">
        <v>504</v>
      </c>
      <c r="B33" s="295"/>
      <c r="C33" s="295"/>
      <c r="D33" s="295"/>
      <c r="E33" s="295"/>
      <c r="F33" s="295"/>
      <c r="G33" s="295"/>
      <c r="H33" s="296"/>
    </row>
    <row r="34" spans="1:9">
      <c r="A34" s="297" t="s">
        <v>505</v>
      </c>
      <c r="B34" s="292"/>
      <c r="C34" s="292"/>
      <c r="D34" s="292"/>
      <c r="E34" s="292"/>
      <c r="F34" s="292"/>
      <c r="G34" s="292"/>
      <c r="H34" s="293"/>
    </row>
    <row r="35" spans="1:9" s="95" customFormat="1" ht="35.25" customHeight="1">
      <c r="A35" s="214" t="s">
        <v>83</v>
      </c>
      <c r="B35" s="184" t="s">
        <v>7</v>
      </c>
      <c r="C35" s="184" t="s">
        <v>51</v>
      </c>
      <c r="D35" s="184" t="s">
        <v>506</v>
      </c>
      <c r="E35" s="184" t="s">
        <v>507</v>
      </c>
      <c r="F35" s="185" t="s">
        <v>508</v>
      </c>
      <c r="G35" s="185" t="s">
        <v>509</v>
      </c>
      <c r="H35" s="215" t="s">
        <v>510</v>
      </c>
    </row>
    <row r="36" spans="1:9" ht="61.5" customHeight="1">
      <c r="A36" s="216">
        <v>30</v>
      </c>
      <c r="B36" s="234" t="s">
        <v>698</v>
      </c>
      <c r="C36" s="186"/>
      <c r="D36" s="186"/>
      <c r="E36" s="187"/>
      <c r="F36" s="188"/>
      <c r="G36" s="188"/>
      <c r="H36" s="217"/>
    </row>
    <row r="37" spans="1:9" ht="37.5">
      <c r="A37" s="218" t="s">
        <v>110</v>
      </c>
      <c r="B37" s="190" t="s">
        <v>541</v>
      </c>
      <c r="C37" s="176" t="s">
        <v>184</v>
      </c>
      <c r="D37" s="182">
        <v>230</v>
      </c>
      <c r="E37" s="181">
        <v>7500</v>
      </c>
      <c r="F37" s="179">
        <f>D37*E37</f>
        <v>1725000</v>
      </c>
      <c r="G37" s="179">
        <v>50000</v>
      </c>
      <c r="H37" s="213">
        <f>F37+G37</f>
        <v>1775000</v>
      </c>
    </row>
    <row r="38" spans="1:9" ht="25.5">
      <c r="A38" s="218" t="s">
        <v>112</v>
      </c>
      <c r="B38" s="190" t="s">
        <v>542</v>
      </c>
      <c r="C38" s="176" t="s">
        <v>184</v>
      </c>
      <c r="D38" s="182">
        <v>10</v>
      </c>
      <c r="E38" s="181">
        <v>7500</v>
      </c>
      <c r="F38" s="179">
        <f t="shared" ref="F38:F41" si="3">D38*E38</f>
        <v>75000</v>
      </c>
      <c r="G38" s="179">
        <v>5000</v>
      </c>
      <c r="H38" s="213">
        <f t="shared" ref="H38:H41" si="4">F38+G38</f>
        <v>80000</v>
      </c>
    </row>
    <row r="39" spans="1:9" ht="24">
      <c r="A39" s="216">
        <v>31</v>
      </c>
      <c r="B39" s="175" t="s">
        <v>543</v>
      </c>
      <c r="C39" s="176" t="s">
        <v>512</v>
      </c>
      <c r="D39" s="177">
        <v>1</v>
      </c>
      <c r="E39" s="178">
        <v>10000</v>
      </c>
      <c r="F39" s="179">
        <f t="shared" si="3"/>
        <v>10000</v>
      </c>
      <c r="G39" s="179">
        <v>1500</v>
      </c>
      <c r="H39" s="213">
        <f t="shared" si="4"/>
        <v>11500</v>
      </c>
    </row>
    <row r="40" spans="1:9" ht="45">
      <c r="A40" s="216">
        <v>32</v>
      </c>
      <c r="B40" s="191" t="s">
        <v>544</v>
      </c>
      <c r="C40" s="176" t="s">
        <v>530</v>
      </c>
      <c r="D40" s="177">
        <v>1</v>
      </c>
      <c r="E40" s="178">
        <v>42000</v>
      </c>
      <c r="F40" s="179">
        <f t="shared" si="3"/>
        <v>42000</v>
      </c>
      <c r="G40" s="179">
        <v>5000</v>
      </c>
      <c r="H40" s="213">
        <f t="shared" si="4"/>
        <v>47000</v>
      </c>
    </row>
    <row r="41" spans="1:9" ht="24">
      <c r="A41" s="216">
        <v>33</v>
      </c>
      <c r="B41" s="175" t="s">
        <v>545</v>
      </c>
      <c r="C41" s="176" t="s">
        <v>514</v>
      </c>
      <c r="D41" s="177">
        <v>1</v>
      </c>
      <c r="E41" s="178">
        <v>40000</v>
      </c>
      <c r="F41" s="179">
        <f t="shared" si="3"/>
        <v>40000</v>
      </c>
      <c r="G41" s="179">
        <v>3000</v>
      </c>
      <c r="H41" s="213">
        <f t="shared" si="4"/>
        <v>43000</v>
      </c>
    </row>
    <row r="42" spans="1:9" ht="14.25">
      <c r="A42" s="298" t="s">
        <v>546</v>
      </c>
      <c r="B42" s="299"/>
      <c r="C42" s="299"/>
      <c r="D42" s="299"/>
      <c r="E42" s="299"/>
      <c r="F42" s="192">
        <f>F41+F40+F39+F38+F37+F32+F31+F30+F29+F28+F27+F26+F25+F24+F23+F22+F21+F20+F19+F18+F17+F16+F15+F14+F13+F12+F11+F10+F9+F8+F7+F6+F5+F4</f>
        <v>8082300</v>
      </c>
      <c r="G42" s="192">
        <f>G41+G40+G39+G38+G37+G32+G31+G30+G29+G28+G27+G26+G25+G24+G23+G22+G21+G20+G19+G18+G17+G16+G15+G14+G13+G12+G11+G10+G9+G8+G7+G6+G5+G4</f>
        <v>626500</v>
      </c>
      <c r="H42" s="219">
        <f>SUM(H4:H32,H37:H41)</f>
        <v>8708800</v>
      </c>
      <c r="I42" s="213">
        <v>7941456.8100000005</v>
      </c>
    </row>
    <row r="43" spans="1:9">
      <c r="A43" s="294" t="s">
        <v>504</v>
      </c>
      <c r="B43" s="295"/>
      <c r="C43" s="295"/>
      <c r="D43" s="295"/>
      <c r="E43" s="295"/>
      <c r="F43" s="295"/>
      <c r="G43" s="295"/>
      <c r="H43" s="296"/>
    </row>
    <row r="44" spans="1:9">
      <c r="A44" s="297" t="s">
        <v>547</v>
      </c>
      <c r="B44" s="292"/>
      <c r="C44" s="292"/>
      <c r="D44" s="292"/>
      <c r="E44" s="292"/>
      <c r="F44" s="292"/>
      <c r="G44" s="292"/>
      <c r="H44" s="293"/>
    </row>
    <row r="45" spans="1:9">
      <c r="A45" s="300" t="s">
        <v>548</v>
      </c>
      <c r="B45" s="301"/>
      <c r="C45" s="301"/>
      <c r="D45" s="301"/>
      <c r="E45" s="301"/>
      <c r="F45" s="301"/>
      <c r="G45" s="301"/>
      <c r="H45" s="302"/>
    </row>
    <row r="46" spans="1:9" s="95" customFormat="1" ht="38.25">
      <c r="A46" s="214" t="s">
        <v>83</v>
      </c>
      <c r="B46" s="184" t="s">
        <v>7</v>
      </c>
      <c r="C46" s="184" t="s">
        <v>51</v>
      </c>
      <c r="D46" s="184" t="s">
        <v>506</v>
      </c>
      <c r="E46" s="186" t="s">
        <v>549</v>
      </c>
      <c r="F46" s="193" t="s">
        <v>550</v>
      </c>
      <c r="G46" s="193" t="s">
        <v>551</v>
      </c>
      <c r="H46" s="215" t="s">
        <v>510</v>
      </c>
    </row>
    <row r="47" spans="1:9">
      <c r="A47" s="220">
        <v>1</v>
      </c>
      <c r="B47" s="172" t="s">
        <v>552</v>
      </c>
      <c r="C47" s="186"/>
      <c r="D47" s="186"/>
      <c r="E47" s="187"/>
      <c r="F47" s="188"/>
      <c r="G47" s="188"/>
      <c r="H47" s="217"/>
    </row>
    <row r="48" spans="1:9" ht="24">
      <c r="A48" s="221">
        <v>1.1000000000000001</v>
      </c>
      <c r="B48" s="180" t="s">
        <v>553</v>
      </c>
      <c r="C48" s="176" t="s">
        <v>554</v>
      </c>
      <c r="D48" s="177">
        <v>1</v>
      </c>
      <c r="E48" s="181">
        <v>15000</v>
      </c>
      <c r="F48" s="179">
        <f>D48*E48</f>
        <v>15000</v>
      </c>
      <c r="G48" s="179">
        <v>2500</v>
      </c>
      <c r="H48" s="213">
        <f>F48+G48</f>
        <v>17500</v>
      </c>
    </row>
    <row r="49" spans="1:8">
      <c r="A49" s="221">
        <v>1.2</v>
      </c>
      <c r="B49" s="189" t="s">
        <v>555</v>
      </c>
      <c r="C49" s="176" t="s">
        <v>554</v>
      </c>
      <c r="D49" s="177">
        <v>1</v>
      </c>
      <c r="E49" s="181">
        <v>35000</v>
      </c>
      <c r="F49" s="179">
        <f t="shared" ref="F49:F54" si="5">D49*E49</f>
        <v>35000</v>
      </c>
      <c r="G49" s="179">
        <v>2500</v>
      </c>
      <c r="H49" s="213">
        <f t="shared" ref="H49:H54" si="6">F49+G49</f>
        <v>37500</v>
      </c>
    </row>
    <row r="50" spans="1:8">
      <c r="A50" s="221">
        <v>1.3</v>
      </c>
      <c r="B50" s="175" t="s">
        <v>556</v>
      </c>
      <c r="C50" s="176" t="s">
        <v>554</v>
      </c>
      <c r="D50" s="177">
        <v>1</v>
      </c>
      <c r="E50" s="181">
        <v>25000</v>
      </c>
      <c r="F50" s="179">
        <f t="shared" si="5"/>
        <v>25000</v>
      </c>
      <c r="G50" s="179">
        <v>3500</v>
      </c>
      <c r="H50" s="213">
        <f t="shared" si="6"/>
        <v>28500</v>
      </c>
    </row>
    <row r="51" spans="1:8" ht="24">
      <c r="A51" s="221">
        <v>1.4</v>
      </c>
      <c r="B51" s="180" t="s">
        <v>557</v>
      </c>
      <c r="C51" s="176" t="s">
        <v>554</v>
      </c>
      <c r="D51" s="177">
        <v>2</v>
      </c>
      <c r="E51" s="181">
        <v>12000</v>
      </c>
      <c r="F51" s="179">
        <f t="shared" si="5"/>
        <v>24000</v>
      </c>
      <c r="G51" s="179">
        <v>3500</v>
      </c>
      <c r="H51" s="213">
        <f t="shared" si="6"/>
        <v>27500</v>
      </c>
    </row>
    <row r="52" spans="1:8" ht="24">
      <c r="A52" s="221">
        <v>1.5</v>
      </c>
      <c r="B52" s="180" t="s">
        <v>558</v>
      </c>
      <c r="C52" s="176" t="s">
        <v>554</v>
      </c>
      <c r="D52" s="177">
        <v>1</v>
      </c>
      <c r="E52" s="181">
        <v>100000</v>
      </c>
      <c r="F52" s="179">
        <f t="shared" si="5"/>
        <v>100000</v>
      </c>
      <c r="G52" s="179">
        <v>15000</v>
      </c>
      <c r="H52" s="213">
        <f t="shared" si="6"/>
        <v>115000</v>
      </c>
    </row>
    <row r="53" spans="1:8" ht="22.5">
      <c r="A53" s="221">
        <v>1.6</v>
      </c>
      <c r="B53" s="180" t="s">
        <v>559</v>
      </c>
      <c r="C53" s="176" t="s">
        <v>554</v>
      </c>
      <c r="D53" s="177">
        <v>1</v>
      </c>
      <c r="E53" s="181">
        <v>15000</v>
      </c>
      <c r="F53" s="179">
        <f t="shared" si="5"/>
        <v>15000</v>
      </c>
      <c r="G53" s="179">
        <v>1500</v>
      </c>
      <c r="H53" s="213">
        <f t="shared" si="6"/>
        <v>16500</v>
      </c>
    </row>
    <row r="54" spans="1:8" ht="24">
      <c r="A54" s="221">
        <v>1.7</v>
      </c>
      <c r="B54" s="180" t="s">
        <v>560</v>
      </c>
      <c r="C54" s="176" t="s">
        <v>554</v>
      </c>
      <c r="D54" s="177">
        <v>1</v>
      </c>
      <c r="E54" s="181">
        <v>60000</v>
      </c>
      <c r="F54" s="179">
        <f t="shared" si="5"/>
        <v>60000</v>
      </c>
      <c r="G54" s="179">
        <v>2500</v>
      </c>
      <c r="H54" s="213">
        <f t="shared" si="6"/>
        <v>62500</v>
      </c>
    </row>
    <row r="55" spans="1:8">
      <c r="A55" s="222"/>
      <c r="B55" s="194" t="s">
        <v>96</v>
      </c>
      <c r="C55" s="186"/>
      <c r="D55" s="186"/>
      <c r="E55" s="187"/>
      <c r="F55" s="192">
        <f>SUM(F48:F54)</f>
        <v>274000</v>
      </c>
      <c r="G55" s="192">
        <f>SUM(G48:G54)</f>
        <v>31000</v>
      </c>
      <c r="H55" s="219">
        <f>SUM(H48:H54)</f>
        <v>305000</v>
      </c>
    </row>
    <row r="56" spans="1:8">
      <c r="A56" s="220">
        <v>2</v>
      </c>
      <c r="B56" s="172" t="s">
        <v>561</v>
      </c>
      <c r="C56" s="186"/>
      <c r="D56" s="186"/>
      <c r="E56" s="187"/>
      <c r="F56" s="188"/>
      <c r="G56" s="188"/>
      <c r="H56" s="217"/>
    </row>
    <row r="57" spans="1:8">
      <c r="A57" s="221">
        <v>2.1</v>
      </c>
      <c r="B57" s="191" t="s">
        <v>562</v>
      </c>
      <c r="C57" s="176" t="s">
        <v>514</v>
      </c>
      <c r="D57" s="177">
        <v>1</v>
      </c>
      <c r="E57" s="181">
        <v>35000</v>
      </c>
      <c r="F57" s="179">
        <f>D57*E57</f>
        <v>35000</v>
      </c>
      <c r="G57" s="179">
        <v>2500</v>
      </c>
      <c r="H57" s="213">
        <f>F57+G57</f>
        <v>37500</v>
      </c>
    </row>
    <row r="58" spans="1:8" ht="24">
      <c r="A58" s="221">
        <v>2.2000000000000002</v>
      </c>
      <c r="B58" s="180" t="s">
        <v>563</v>
      </c>
      <c r="C58" s="176" t="s">
        <v>514</v>
      </c>
      <c r="D58" s="177">
        <v>1</v>
      </c>
      <c r="E58" s="181">
        <v>35000</v>
      </c>
      <c r="F58" s="179">
        <f t="shared" ref="F58:F71" si="7">D58*E58</f>
        <v>35000</v>
      </c>
      <c r="G58" s="179">
        <v>2500</v>
      </c>
      <c r="H58" s="213">
        <f t="shared" ref="H58:H71" si="8">F58+G58</f>
        <v>37500</v>
      </c>
    </row>
    <row r="59" spans="1:8">
      <c r="A59" s="221">
        <v>2.2999999999999998</v>
      </c>
      <c r="B59" s="191" t="s">
        <v>564</v>
      </c>
      <c r="C59" s="176" t="s">
        <v>514</v>
      </c>
      <c r="D59" s="177">
        <v>1</v>
      </c>
      <c r="E59" s="181">
        <v>40000</v>
      </c>
      <c r="F59" s="179">
        <f t="shared" si="7"/>
        <v>40000</v>
      </c>
      <c r="G59" s="179">
        <v>3500</v>
      </c>
      <c r="H59" s="213">
        <f t="shared" si="8"/>
        <v>43500</v>
      </c>
    </row>
    <row r="60" spans="1:8">
      <c r="A60" s="221">
        <v>2.4</v>
      </c>
      <c r="B60" s="175" t="s">
        <v>565</v>
      </c>
      <c r="C60" s="176" t="s">
        <v>514</v>
      </c>
      <c r="D60" s="177">
        <v>1</v>
      </c>
      <c r="E60" s="181">
        <v>45000</v>
      </c>
      <c r="F60" s="179">
        <f t="shared" si="7"/>
        <v>45000</v>
      </c>
      <c r="G60" s="179">
        <v>3500</v>
      </c>
      <c r="H60" s="213">
        <f t="shared" si="8"/>
        <v>48500</v>
      </c>
    </row>
    <row r="61" spans="1:8" ht="24">
      <c r="A61" s="221">
        <v>2.5</v>
      </c>
      <c r="B61" s="180" t="s">
        <v>566</v>
      </c>
      <c r="C61" s="176" t="s">
        <v>514</v>
      </c>
      <c r="D61" s="177">
        <v>1</v>
      </c>
      <c r="E61" s="181">
        <v>25000</v>
      </c>
      <c r="F61" s="179">
        <f t="shared" si="7"/>
        <v>25000</v>
      </c>
      <c r="G61" s="179">
        <v>2500</v>
      </c>
      <c r="H61" s="213">
        <f t="shared" si="8"/>
        <v>27500</v>
      </c>
    </row>
    <row r="62" spans="1:8" ht="24">
      <c r="A62" s="221">
        <v>2.6</v>
      </c>
      <c r="B62" s="180" t="s">
        <v>567</v>
      </c>
      <c r="C62" s="176" t="s">
        <v>514</v>
      </c>
      <c r="D62" s="177">
        <v>1</v>
      </c>
      <c r="E62" s="181">
        <v>25000</v>
      </c>
      <c r="F62" s="179">
        <f t="shared" si="7"/>
        <v>25000</v>
      </c>
      <c r="G62" s="179">
        <v>1000</v>
      </c>
      <c r="H62" s="213">
        <f t="shared" si="8"/>
        <v>26000</v>
      </c>
    </row>
    <row r="63" spans="1:8" ht="24">
      <c r="A63" s="221">
        <v>2.7</v>
      </c>
      <c r="B63" s="180" t="s">
        <v>568</v>
      </c>
      <c r="C63" s="176" t="s">
        <v>514</v>
      </c>
      <c r="D63" s="177">
        <v>1</v>
      </c>
      <c r="E63" s="181">
        <v>30000</v>
      </c>
      <c r="F63" s="179">
        <f t="shared" si="7"/>
        <v>30000</v>
      </c>
      <c r="G63" s="179">
        <v>2500</v>
      </c>
      <c r="H63" s="213">
        <f t="shared" si="8"/>
        <v>32500</v>
      </c>
    </row>
    <row r="64" spans="1:8" ht="27" customHeight="1">
      <c r="A64" s="221">
        <v>2.8</v>
      </c>
      <c r="B64" s="180" t="s">
        <v>569</v>
      </c>
      <c r="C64" s="176" t="s">
        <v>514</v>
      </c>
      <c r="D64" s="177">
        <v>1</v>
      </c>
      <c r="E64" s="181">
        <v>20000</v>
      </c>
      <c r="F64" s="179">
        <f t="shared" si="7"/>
        <v>20000</v>
      </c>
      <c r="G64" s="179">
        <v>2500</v>
      </c>
      <c r="H64" s="213">
        <f t="shared" si="8"/>
        <v>22500</v>
      </c>
    </row>
    <row r="65" spans="1:8" ht="24">
      <c r="A65" s="221">
        <v>2.9</v>
      </c>
      <c r="B65" s="180" t="s">
        <v>570</v>
      </c>
      <c r="C65" s="176" t="s">
        <v>514</v>
      </c>
      <c r="D65" s="177">
        <v>2</v>
      </c>
      <c r="E65" s="181">
        <v>25000</v>
      </c>
      <c r="F65" s="179">
        <f t="shared" si="7"/>
        <v>50000</v>
      </c>
      <c r="G65" s="179">
        <v>5000</v>
      </c>
      <c r="H65" s="213">
        <f t="shared" si="8"/>
        <v>55000</v>
      </c>
    </row>
    <row r="66" spans="1:8" ht="24">
      <c r="A66" s="223">
        <v>2.1</v>
      </c>
      <c r="B66" s="180" t="s">
        <v>571</v>
      </c>
      <c r="C66" s="176" t="s">
        <v>514</v>
      </c>
      <c r="D66" s="177">
        <v>1</v>
      </c>
      <c r="E66" s="181">
        <v>85000</v>
      </c>
      <c r="F66" s="179">
        <f t="shared" si="7"/>
        <v>85000</v>
      </c>
      <c r="G66" s="179">
        <v>5000</v>
      </c>
      <c r="H66" s="213">
        <f t="shared" si="8"/>
        <v>90000</v>
      </c>
    </row>
    <row r="67" spans="1:8">
      <c r="A67" s="223">
        <v>2.11</v>
      </c>
      <c r="B67" s="175" t="s">
        <v>572</v>
      </c>
      <c r="C67" s="176" t="s">
        <v>514</v>
      </c>
      <c r="D67" s="177">
        <v>1</v>
      </c>
      <c r="E67" s="178">
        <v>30000</v>
      </c>
      <c r="F67" s="179">
        <f t="shared" si="7"/>
        <v>30000</v>
      </c>
      <c r="G67" s="179">
        <v>2000</v>
      </c>
      <c r="H67" s="213">
        <f t="shared" si="8"/>
        <v>32000</v>
      </c>
    </row>
    <row r="68" spans="1:8">
      <c r="A68" s="223">
        <v>2.12</v>
      </c>
      <c r="B68" s="175" t="s">
        <v>573</v>
      </c>
      <c r="C68" s="176" t="s">
        <v>514</v>
      </c>
      <c r="D68" s="177">
        <v>1</v>
      </c>
      <c r="E68" s="181">
        <v>25000</v>
      </c>
      <c r="F68" s="179">
        <f t="shared" si="7"/>
        <v>25000</v>
      </c>
      <c r="G68" s="179">
        <v>2000</v>
      </c>
      <c r="H68" s="213">
        <f t="shared" si="8"/>
        <v>27000</v>
      </c>
    </row>
    <row r="69" spans="1:8" ht="24">
      <c r="A69" s="223">
        <v>2.13</v>
      </c>
      <c r="B69" s="180" t="s">
        <v>574</v>
      </c>
      <c r="C69" s="176" t="s">
        <v>514</v>
      </c>
      <c r="D69" s="177">
        <v>1</v>
      </c>
      <c r="E69" s="181">
        <v>12000</v>
      </c>
      <c r="F69" s="179">
        <f t="shared" si="7"/>
        <v>12000</v>
      </c>
      <c r="G69" s="179">
        <v>2000</v>
      </c>
      <c r="H69" s="213">
        <f t="shared" si="8"/>
        <v>14000</v>
      </c>
    </row>
    <row r="70" spans="1:8" ht="24">
      <c r="A70" s="223">
        <v>2.14</v>
      </c>
      <c r="B70" s="180" t="s">
        <v>575</v>
      </c>
      <c r="C70" s="176" t="s">
        <v>514</v>
      </c>
      <c r="D70" s="177">
        <v>1</v>
      </c>
      <c r="E70" s="181">
        <v>10000</v>
      </c>
      <c r="F70" s="179">
        <f t="shared" si="7"/>
        <v>10000</v>
      </c>
      <c r="G70" s="179">
        <v>2000</v>
      </c>
      <c r="H70" s="213">
        <f t="shared" si="8"/>
        <v>12000</v>
      </c>
    </row>
    <row r="71" spans="1:8" ht="24">
      <c r="A71" s="223">
        <v>2.15</v>
      </c>
      <c r="B71" s="180" t="s">
        <v>576</v>
      </c>
      <c r="C71" s="176" t="s">
        <v>514</v>
      </c>
      <c r="D71" s="177">
        <v>2</v>
      </c>
      <c r="E71" s="181">
        <v>10000</v>
      </c>
      <c r="F71" s="179">
        <f t="shared" si="7"/>
        <v>20000</v>
      </c>
      <c r="G71" s="179">
        <v>4000</v>
      </c>
      <c r="H71" s="213">
        <f t="shared" si="8"/>
        <v>24000</v>
      </c>
    </row>
    <row r="72" spans="1:8">
      <c r="A72" s="222"/>
      <c r="B72" s="194" t="s">
        <v>96</v>
      </c>
      <c r="C72" s="186"/>
      <c r="D72" s="186"/>
      <c r="E72" s="187"/>
      <c r="F72" s="192"/>
      <c r="G72" s="192"/>
      <c r="H72" s="219">
        <f>SUM(H57:H71)</f>
        <v>529500</v>
      </c>
    </row>
    <row r="73" spans="1:8">
      <c r="A73" s="294" t="s">
        <v>504</v>
      </c>
      <c r="B73" s="295"/>
      <c r="C73" s="295"/>
      <c r="D73" s="295"/>
      <c r="E73" s="295"/>
      <c r="F73" s="295"/>
      <c r="G73" s="295"/>
      <c r="H73" s="296"/>
    </row>
    <row r="74" spans="1:8">
      <c r="A74" s="297" t="s">
        <v>547</v>
      </c>
      <c r="B74" s="292"/>
      <c r="C74" s="292"/>
      <c r="D74" s="292"/>
      <c r="E74" s="292"/>
      <c r="F74" s="292"/>
      <c r="G74" s="292"/>
      <c r="H74" s="293"/>
    </row>
    <row r="75" spans="1:8">
      <c r="A75" s="300" t="s">
        <v>548</v>
      </c>
      <c r="B75" s="301"/>
      <c r="C75" s="301"/>
      <c r="D75" s="301"/>
      <c r="E75" s="301"/>
      <c r="F75" s="301"/>
      <c r="G75" s="301"/>
      <c r="H75" s="302"/>
    </row>
    <row r="76" spans="1:8" s="95" customFormat="1" ht="38.25">
      <c r="A76" s="214" t="s">
        <v>83</v>
      </c>
      <c r="B76" s="184" t="s">
        <v>7</v>
      </c>
      <c r="C76" s="184" t="s">
        <v>51</v>
      </c>
      <c r="D76" s="184" t="s">
        <v>506</v>
      </c>
      <c r="E76" s="186" t="s">
        <v>549</v>
      </c>
      <c r="F76" s="193" t="s">
        <v>550</v>
      </c>
      <c r="G76" s="193" t="s">
        <v>551</v>
      </c>
      <c r="H76" s="215" t="s">
        <v>510</v>
      </c>
    </row>
    <row r="77" spans="1:8">
      <c r="A77" s="220">
        <v>3</v>
      </c>
      <c r="B77" s="172" t="s">
        <v>577</v>
      </c>
      <c r="C77" s="186"/>
      <c r="D77" s="186"/>
      <c r="E77" s="187"/>
      <c r="F77" s="188"/>
      <c r="G77" s="188"/>
      <c r="H77" s="217"/>
    </row>
    <row r="78" spans="1:8" ht="24">
      <c r="A78" s="224">
        <v>3.1</v>
      </c>
      <c r="B78" s="180" t="s">
        <v>578</v>
      </c>
      <c r="C78" s="176" t="s">
        <v>514</v>
      </c>
      <c r="D78" s="177">
        <v>1</v>
      </c>
      <c r="E78" s="181">
        <v>15000</v>
      </c>
      <c r="F78" s="179">
        <f>D78*E78</f>
        <v>15000</v>
      </c>
      <c r="G78" s="179">
        <v>2000</v>
      </c>
      <c r="H78" s="213">
        <f>F78+G78</f>
        <v>17000</v>
      </c>
    </row>
    <row r="79" spans="1:8" ht="24">
      <c r="A79" s="224">
        <v>3.2</v>
      </c>
      <c r="B79" s="180" t="s">
        <v>579</v>
      </c>
      <c r="C79" s="176" t="s">
        <v>514</v>
      </c>
      <c r="D79" s="177">
        <v>1</v>
      </c>
      <c r="E79" s="181">
        <v>10000</v>
      </c>
      <c r="F79" s="179">
        <f t="shared" ref="F79:F85" si="9">D79*E79</f>
        <v>10000</v>
      </c>
      <c r="G79" s="179">
        <v>2000</v>
      </c>
      <c r="H79" s="213">
        <f t="shared" ref="H79:H85" si="10">F79+G79</f>
        <v>12000</v>
      </c>
    </row>
    <row r="80" spans="1:8" ht="24">
      <c r="A80" s="224">
        <v>3.3</v>
      </c>
      <c r="B80" s="180" t="s">
        <v>580</v>
      </c>
      <c r="C80" s="176" t="s">
        <v>514</v>
      </c>
      <c r="D80" s="177">
        <v>1</v>
      </c>
      <c r="E80" s="181">
        <v>10000</v>
      </c>
      <c r="F80" s="179">
        <f t="shared" si="9"/>
        <v>10000</v>
      </c>
      <c r="G80" s="179">
        <v>2000</v>
      </c>
      <c r="H80" s="213">
        <f t="shared" si="10"/>
        <v>12000</v>
      </c>
    </row>
    <row r="81" spans="1:8">
      <c r="A81" s="224">
        <v>3.4</v>
      </c>
      <c r="B81" s="191" t="s">
        <v>581</v>
      </c>
      <c r="C81" s="176" t="s">
        <v>514</v>
      </c>
      <c r="D81" s="177">
        <v>1</v>
      </c>
      <c r="E81" s="181">
        <v>10000</v>
      </c>
      <c r="F81" s="179">
        <f t="shared" si="9"/>
        <v>10000</v>
      </c>
      <c r="G81" s="179">
        <v>2000</v>
      </c>
      <c r="H81" s="213">
        <f t="shared" si="10"/>
        <v>12000</v>
      </c>
    </row>
    <row r="82" spans="1:8" ht="36">
      <c r="A82" s="224">
        <v>3.5</v>
      </c>
      <c r="B82" s="180" t="s">
        <v>582</v>
      </c>
      <c r="C82" s="176" t="s">
        <v>514</v>
      </c>
      <c r="D82" s="177">
        <v>1</v>
      </c>
      <c r="E82" s="181">
        <v>12000</v>
      </c>
      <c r="F82" s="179">
        <f t="shared" si="9"/>
        <v>12000</v>
      </c>
      <c r="G82" s="179">
        <v>2500</v>
      </c>
      <c r="H82" s="213">
        <f t="shared" si="10"/>
        <v>14500</v>
      </c>
    </row>
    <row r="83" spans="1:8">
      <c r="A83" s="224">
        <v>3.6</v>
      </c>
      <c r="B83" s="175" t="s">
        <v>572</v>
      </c>
      <c r="C83" s="176" t="s">
        <v>514</v>
      </c>
      <c r="D83" s="177">
        <v>1</v>
      </c>
      <c r="E83" s="181">
        <v>30000</v>
      </c>
      <c r="F83" s="179">
        <f t="shared" si="9"/>
        <v>30000</v>
      </c>
      <c r="G83" s="179">
        <v>2000</v>
      </c>
      <c r="H83" s="213">
        <f t="shared" si="10"/>
        <v>32000</v>
      </c>
    </row>
    <row r="84" spans="1:8" ht="24">
      <c r="A84" s="224">
        <v>3.7</v>
      </c>
      <c r="B84" s="180" t="s">
        <v>583</v>
      </c>
      <c r="C84" s="176" t="s">
        <v>514</v>
      </c>
      <c r="D84" s="177">
        <v>1</v>
      </c>
      <c r="E84" s="178">
        <v>12000</v>
      </c>
      <c r="F84" s="179">
        <f t="shared" si="9"/>
        <v>12000</v>
      </c>
      <c r="G84" s="179">
        <v>1200</v>
      </c>
      <c r="H84" s="213">
        <f t="shared" si="10"/>
        <v>13200</v>
      </c>
    </row>
    <row r="85" spans="1:8">
      <c r="A85" s="224">
        <v>3.8</v>
      </c>
      <c r="B85" s="175" t="s">
        <v>584</v>
      </c>
      <c r="C85" s="176" t="s">
        <v>530</v>
      </c>
      <c r="D85" s="177">
        <v>1</v>
      </c>
      <c r="E85" s="178">
        <v>150000</v>
      </c>
      <c r="F85" s="179">
        <f t="shared" si="9"/>
        <v>150000</v>
      </c>
      <c r="G85" s="179">
        <v>10000</v>
      </c>
      <c r="H85" s="213">
        <f t="shared" si="10"/>
        <v>160000</v>
      </c>
    </row>
    <row r="86" spans="1:8">
      <c r="A86" s="222"/>
      <c r="B86" s="195" t="s">
        <v>96</v>
      </c>
      <c r="C86" s="186"/>
      <c r="D86" s="186"/>
      <c r="E86" s="187"/>
      <c r="F86" s="192"/>
      <c r="G86" s="192"/>
      <c r="H86" s="219">
        <f>SUM(H78:H85)</f>
        <v>272700</v>
      </c>
    </row>
    <row r="87" spans="1:8" ht="14.25">
      <c r="A87" s="305" t="s">
        <v>585</v>
      </c>
      <c r="B87" s="306"/>
      <c r="C87" s="306"/>
      <c r="D87" s="306"/>
      <c r="E87" s="306"/>
      <c r="F87" s="192"/>
      <c r="G87" s="192"/>
      <c r="H87" s="219">
        <f>H86+H72+H55</f>
        <v>1107200</v>
      </c>
    </row>
    <row r="88" spans="1:8">
      <c r="A88" s="294" t="s">
        <v>504</v>
      </c>
      <c r="B88" s="295"/>
      <c r="C88" s="295"/>
      <c r="D88" s="295"/>
      <c r="E88" s="295"/>
      <c r="F88" s="295"/>
      <c r="G88" s="295"/>
      <c r="H88" s="296"/>
    </row>
    <row r="89" spans="1:8">
      <c r="A89" s="297" t="s">
        <v>586</v>
      </c>
      <c r="B89" s="292"/>
      <c r="C89" s="292"/>
      <c r="D89" s="292"/>
      <c r="E89" s="292"/>
      <c r="F89" s="292"/>
      <c r="G89" s="292"/>
      <c r="H89" s="293"/>
    </row>
    <row r="90" spans="1:8" ht="31.5">
      <c r="A90" s="214" t="s">
        <v>83</v>
      </c>
      <c r="B90" s="196" t="s">
        <v>587</v>
      </c>
      <c r="C90" s="184" t="s">
        <v>51</v>
      </c>
      <c r="D90" s="184" t="s">
        <v>506</v>
      </c>
      <c r="E90" s="197" t="s">
        <v>507</v>
      </c>
      <c r="F90" s="198" t="s">
        <v>508</v>
      </c>
      <c r="G90" s="198" t="s">
        <v>509</v>
      </c>
      <c r="H90" s="226" t="s">
        <v>510</v>
      </c>
    </row>
    <row r="91" spans="1:8" ht="36">
      <c r="A91" s="216">
        <v>1</v>
      </c>
      <c r="B91" s="199" t="s">
        <v>588</v>
      </c>
      <c r="C91" s="176" t="s">
        <v>514</v>
      </c>
      <c r="D91" s="177">
        <v>1</v>
      </c>
      <c r="E91" s="181">
        <v>15000</v>
      </c>
      <c r="F91" s="179">
        <f>D91*E91</f>
        <v>15000</v>
      </c>
      <c r="G91" s="179">
        <v>2000</v>
      </c>
      <c r="H91" s="213">
        <f>F91+G91</f>
        <v>17000</v>
      </c>
    </row>
    <row r="92" spans="1:8" ht="24">
      <c r="A92" s="216">
        <v>2</v>
      </c>
      <c r="B92" s="199" t="s">
        <v>589</v>
      </c>
      <c r="C92" s="176" t="s">
        <v>514</v>
      </c>
      <c r="D92" s="177">
        <v>1</v>
      </c>
      <c r="E92" s="181">
        <v>45000</v>
      </c>
      <c r="F92" s="179">
        <f t="shared" ref="F92:F96" si="11">D92*E92</f>
        <v>45000</v>
      </c>
      <c r="G92" s="179">
        <v>2500</v>
      </c>
      <c r="H92" s="213">
        <f t="shared" ref="H92:H96" si="12">F92+G92</f>
        <v>47500</v>
      </c>
    </row>
    <row r="93" spans="1:8">
      <c r="A93" s="216">
        <v>3</v>
      </c>
      <c r="B93" s="200" t="s">
        <v>590</v>
      </c>
      <c r="C93" s="176" t="s">
        <v>514</v>
      </c>
      <c r="D93" s="177">
        <v>1</v>
      </c>
      <c r="E93" s="181">
        <v>45000</v>
      </c>
      <c r="F93" s="179">
        <f t="shared" si="11"/>
        <v>45000</v>
      </c>
      <c r="G93" s="179">
        <v>2500</v>
      </c>
      <c r="H93" s="213">
        <f t="shared" si="12"/>
        <v>47500</v>
      </c>
    </row>
    <row r="94" spans="1:8" ht="48">
      <c r="A94" s="216">
        <v>4</v>
      </c>
      <c r="B94" s="199" t="s">
        <v>591</v>
      </c>
      <c r="C94" s="176" t="s">
        <v>514</v>
      </c>
      <c r="D94" s="177">
        <v>3</v>
      </c>
      <c r="E94" s="181">
        <v>12000</v>
      </c>
      <c r="F94" s="179">
        <f t="shared" si="11"/>
        <v>36000</v>
      </c>
      <c r="G94" s="179">
        <v>4000</v>
      </c>
      <c r="H94" s="213">
        <f t="shared" si="12"/>
        <v>40000</v>
      </c>
    </row>
    <row r="95" spans="1:8">
      <c r="A95" s="216">
        <v>5</v>
      </c>
      <c r="B95" s="200" t="s">
        <v>592</v>
      </c>
      <c r="C95" s="176" t="s">
        <v>514</v>
      </c>
      <c r="D95" s="177">
        <v>1</v>
      </c>
      <c r="E95" s="181">
        <v>4500</v>
      </c>
      <c r="F95" s="179">
        <f t="shared" si="11"/>
        <v>4500</v>
      </c>
      <c r="G95" s="179">
        <v>1200</v>
      </c>
      <c r="H95" s="213">
        <f t="shared" si="12"/>
        <v>5700</v>
      </c>
    </row>
    <row r="96" spans="1:8">
      <c r="A96" s="216">
        <v>6</v>
      </c>
      <c r="B96" s="201" t="s">
        <v>593</v>
      </c>
      <c r="C96" s="176" t="s">
        <v>514</v>
      </c>
      <c r="D96" s="177">
        <v>2</v>
      </c>
      <c r="E96" s="181">
        <v>2500</v>
      </c>
      <c r="F96" s="179">
        <f t="shared" si="11"/>
        <v>5000</v>
      </c>
      <c r="G96" s="179">
        <v>1200</v>
      </c>
      <c r="H96" s="213">
        <f t="shared" si="12"/>
        <v>6200</v>
      </c>
    </row>
    <row r="97" spans="1:8" ht="14.25">
      <c r="A97" s="222"/>
      <c r="B97" s="202" t="s">
        <v>96</v>
      </c>
      <c r="C97" s="186"/>
      <c r="D97" s="186"/>
      <c r="E97" s="187"/>
      <c r="F97" s="225">
        <f>SUM(F91:F96)</f>
        <v>150500</v>
      </c>
      <c r="G97" s="225">
        <f>SUM(G91:G96)</f>
        <v>13400</v>
      </c>
      <c r="H97" s="225">
        <f>SUM(H91:H96)</f>
        <v>163900</v>
      </c>
    </row>
    <row r="98" spans="1:8">
      <c r="A98" s="222"/>
      <c r="B98" s="172" t="s">
        <v>594</v>
      </c>
      <c r="C98" s="186"/>
      <c r="D98" s="186"/>
      <c r="E98" s="187"/>
      <c r="F98" s="188"/>
      <c r="G98" s="188"/>
      <c r="H98" s="217"/>
    </row>
    <row r="99" spans="1:8">
      <c r="A99" s="216">
        <v>7</v>
      </c>
      <c r="B99" s="201" t="s">
        <v>572</v>
      </c>
      <c r="C99" s="176" t="s">
        <v>514</v>
      </c>
      <c r="D99" s="177">
        <v>2</v>
      </c>
      <c r="E99" s="181">
        <v>30000</v>
      </c>
      <c r="F99" s="179">
        <f t="shared" ref="F99:F161" si="13">D99*E99</f>
        <v>60000</v>
      </c>
      <c r="G99" s="179">
        <v>4000</v>
      </c>
      <c r="H99" s="213">
        <f>F99+G99</f>
        <v>64000</v>
      </c>
    </row>
    <row r="100" spans="1:8">
      <c r="A100" s="216">
        <v>8</v>
      </c>
      <c r="B100" s="201" t="s">
        <v>573</v>
      </c>
      <c r="C100" s="176" t="s">
        <v>514</v>
      </c>
      <c r="D100" s="177">
        <v>2</v>
      </c>
      <c r="E100" s="181">
        <v>25000</v>
      </c>
      <c r="F100" s="179">
        <f t="shared" si="13"/>
        <v>50000</v>
      </c>
      <c r="G100" s="179">
        <v>4000</v>
      </c>
      <c r="H100" s="213">
        <f t="shared" ref="H100:H119" si="14">F100+G100</f>
        <v>54000</v>
      </c>
    </row>
    <row r="101" spans="1:8" ht="27.75" customHeight="1">
      <c r="A101" s="216">
        <v>9</v>
      </c>
      <c r="B101" s="201" t="s">
        <v>595</v>
      </c>
      <c r="C101" s="176" t="s">
        <v>514</v>
      </c>
      <c r="D101" s="177">
        <v>2</v>
      </c>
      <c r="E101" s="181">
        <v>15000</v>
      </c>
      <c r="F101" s="179">
        <f t="shared" si="13"/>
        <v>30000</v>
      </c>
      <c r="G101" s="179">
        <v>4000</v>
      </c>
      <c r="H101" s="213">
        <f t="shared" si="14"/>
        <v>34000</v>
      </c>
    </row>
    <row r="102" spans="1:8" ht="36">
      <c r="A102" s="216">
        <v>10</v>
      </c>
      <c r="B102" s="199" t="s">
        <v>596</v>
      </c>
      <c r="C102" s="176" t="s">
        <v>512</v>
      </c>
      <c r="D102" s="177">
        <v>2</v>
      </c>
      <c r="E102" s="181">
        <v>120000</v>
      </c>
      <c r="F102" s="179">
        <f t="shared" si="13"/>
        <v>240000</v>
      </c>
      <c r="G102" s="179">
        <v>20000</v>
      </c>
      <c r="H102" s="213">
        <f t="shared" si="14"/>
        <v>260000</v>
      </c>
    </row>
    <row r="103" spans="1:8" ht="36">
      <c r="A103" s="216">
        <v>11</v>
      </c>
      <c r="B103" s="201" t="s">
        <v>597</v>
      </c>
      <c r="C103" s="176" t="s">
        <v>514</v>
      </c>
      <c r="D103" s="177">
        <v>2</v>
      </c>
      <c r="E103" s="181">
        <v>10000</v>
      </c>
      <c r="F103" s="179">
        <f t="shared" si="13"/>
        <v>20000</v>
      </c>
      <c r="G103" s="179">
        <v>4000</v>
      </c>
      <c r="H103" s="213">
        <f t="shared" si="14"/>
        <v>24000</v>
      </c>
    </row>
    <row r="104" spans="1:8">
      <c r="A104" s="216">
        <v>12</v>
      </c>
      <c r="B104" s="201" t="s">
        <v>598</v>
      </c>
      <c r="C104" s="176" t="s">
        <v>514</v>
      </c>
      <c r="D104" s="177">
        <v>2</v>
      </c>
      <c r="E104" s="181">
        <v>12000</v>
      </c>
      <c r="F104" s="179">
        <f t="shared" si="13"/>
        <v>24000</v>
      </c>
      <c r="G104" s="179">
        <v>4000</v>
      </c>
      <c r="H104" s="213">
        <f t="shared" si="14"/>
        <v>28000</v>
      </c>
    </row>
    <row r="105" spans="1:8" ht="24">
      <c r="A105" s="216">
        <v>13</v>
      </c>
      <c r="B105" s="199" t="s">
        <v>599</v>
      </c>
      <c r="C105" s="176" t="s">
        <v>514</v>
      </c>
      <c r="D105" s="177">
        <v>2</v>
      </c>
      <c r="E105" s="181">
        <v>15000</v>
      </c>
      <c r="F105" s="179">
        <f t="shared" si="13"/>
        <v>30000</v>
      </c>
      <c r="G105" s="179">
        <v>4000</v>
      </c>
      <c r="H105" s="213">
        <f t="shared" si="14"/>
        <v>34000</v>
      </c>
    </row>
    <row r="106" spans="1:8" ht="24">
      <c r="A106" s="216">
        <v>14</v>
      </c>
      <c r="B106" s="201" t="s">
        <v>600</v>
      </c>
      <c r="C106" s="176" t="s">
        <v>514</v>
      </c>
      <c r="D106" s="177">
        <v>2</v>
      </c>
      <c r="E106" s="181">
        <v>5500</v>
      </c>
      <c r="F106" s="179">
        <f t="shared" si="13"/>
        <v>11000</v>
      </c>
      <c r="G106" s="179">
        <v>1500</v>
      </c>
      <c r="H106" s="213">
        <f t="shared" si="14"/>
        <v>12500</v>
      </c>
    </row>
    <row r="107" spans="1:8">
      <c r="A107" s="216">
        <v>15</v>
      </c>
      <c r="B107" s="201" t="s">
        <v>601</v>
      </c>
      <c r="C107" s="176" t="s">
        <v>514</v>
      </c>
      <c r="D107" s="177">
        <v>3</v>
      </c>
      <c r="E107" s="181">
        <v>15000</v>
      </c>
      <c r="F107" s="179">
        <f t="shared" si="13"/>
        <v>45000</v>
      </c>
      <c r="G107" s="179">
        <v>4500</v>
      </c>
      <c r="H107" s="213">
        <f t="shared" si="14"/>
        <v>49500</v>
      </c>
    </row>
    <row r="108" spans="1:8">
      <c r="A108" s="216">
        <v>16</v>
      </c>
      <c r="B108" s="201" t="s">
        <v>602</v>
      </c>
      <c r="C108" s="176" t="s">
        <v>514</v>
      </c>
      <c r="D108" s="177">
        <v>3</v>
      </c>
      <c r="E108" s="181">
        <v>15000</v>
      </c>
      <c r="F108" s="179">
        <f t="shared" si="13"/>
        <v>45000</v>
      </c>
      <c r="G108" s="179">
        <v>4500</v>
      </c>
      <c r="H108" s="213">
        <f t="shared" si="14"/>
        <v>49500</v>
      </c>
    </row>
    <row r="109" spans="1:8">
      <c r="A109" s="216">
        <v>17</v>
      </c>
      <c r="B109" s="201" t="s">
        <v>603</v>
      </c>
      <c r="C109" s="176" t="s">
        <v>514</v>
      </c>
      <c r="D109" s="177">
        <v>1</v>
      </c>
      <c r="E109" s="183">
        <v>2000</v>
      </c>
      <c r="F109" s="179">
        <f t="shared" si="13"/>
        <v>2000</v>
      </c>
      <c r="G109" s="179">
        <v>1000</v>
      </c>
      <c r="H109" s="213">
        <f t="shared" si="14"/>
        <v>3000</v>
      </c>
    </row>
    <row r="110" spans="1:8" ht="36">
      <c r="A110" s="216">
        <v>18</v>
      </c>
      <c r="B110" s="201" t="s">
        <v>604</v>
      </c>
      <c r="C110" s="176" t="s">
        <v>514</v>
      </c>
      <c r="D110" s="177">
        <v>1</v>
      </c>
      <c r="E110" s="181">
        <v>10000</v>
      </c>
      <c r="F110" s="179">
        <f t="shared" si="13"/>
        <v>10000</v>
      </c>
      <c r="G110" s="179">
        <v>1500</v>
      </c>
      <c r="H110" s="213">
        <f t="shared" si="14"/>
        <v>11500</v>
      </c>
    </row>
    <row r="111" spans="1:8" ht="33.75">
      <c r="A111" s="216">
        <v>19</v>
      </c>
      <c r="B111" s="246" t="s">
        <v>706</v>
      </c>
      <c r="C111" s="176" t="s">
        <v>514</v>
      </c>
      <c r="D111" s="177">
        <v>1</v>
      </c>
      <c r="E111" s="181">
        <v>12000</v>
      </c>
      <c r="F111" s="179">
        <f t="shared" si="13"/>
        <v>12000</v>
      </c>
      <c r="G111" s="179">
        <v>1500</v>
      </c>
      <c r="H111" s="213">
        <f t="shared" si="14"/>
        <v>13500</v>
      </c>
    </row>
    <row r="112" spans="1:8" ht="24">
      <c r="A112" s="216">
        <v>20</v>
      </c>
      <c r="B112" s="201" t="s">
        <v>605</v>
      </c>
      <c r="C112" s="176" t="s">
        <v>514</v>
      </c>
      <c r="D112" s="177">
        <v>1</v>
      </c>
      <c r="E112" s="181">
        <v>2000</v>
      </c>
      <c r="F112" s="179">
        <f t="shared" si="13"/>
        <v>2000</v>
      </c>
      <c r="G112" s="179">
        <v>1400</v>
      </c>
      <c r="H112" s="213">
        <f t="shared" si="14"/>
        <v>3400</v>
      </c>
    </row>
    <row r="113" spans="1:8" ht="24">
      <c r="A113" s="216">
        <v>21</v>
      </c>
      <c r="B113" s="199" t="s">
        <v>606</v>
      </c>
      <c r="C113" s="176" t="s">
        <v>514</v>
      </c>
      <c r="D113" s="177">
        <v>1</v>
      </c>
      <c r="E113" s="181">
        <v>25000</v>
      </c>
      <c r="F113" s="179">
        <f t="shared" si="13"/>
        <v>25000</v>
      </c>
      <c r="G113" s="179">
        <v>2000</v>
      </c>
      <c r="H113" s="213">
        <f t="shared" si="14"/>
        <v>27000</v>
      </c>
    </row>
    <row r="114" spans="1:8" ht="48">
      <c r="A114" s="216">
        <v>22</v>
      </c>
      <c r="B114" s="199" t="s">
        <v>607</v>
      </c>
      <c r="C114" s="176" t="s">
        <v>514</v>
      </c>
      <c r="D114" s="177">
        <v>1</v>
      </c>
      <c r="E114" s="181">
        <v>15000</v>
      </c>
      <c r="F114" s="179">
        <f t="shared" si="13"/>
        <v>15000</v>
      </c>
      <c r="G114" s="179">
        <v>2000</v>
      </c>
      <c r="H114" s="213">
        <f t="shared" si="14"/>
        <v>17000</v>
      </c>
    </row>
    <row r="115" spans="1:8" ht="36">
      <c r="A115" s="216">
        <v>23</v>
      </c>
      <c r="B115" s="199" t="s">
        <v>608</v>
      </c>
      <c r="C115" s="176" t="s">
        <v>514</v>
      </c>
      <c r="D115" s="177">
        <v>1</v>
      </c>
      <c r="E115" s="181">
        <v>15000</v>
      </c>
      <c r="F115" s="179">
        <f t="shared" si="13"/>
        <v>15000</v>
      </c>
      <c r="G115" s="179">
        <v>2000</v>
      </c>
      <c r="H115" s="213">
        <f t="shared" si="14"/>
        <v>17000</v>
      </c>
    </row>
    <row r="116" spans="1:8" ht="24">
      <c r="A116" s="216">
        <v>24</v>
      </c>
      <c r="B116" s="199" t="s">
        <v>609</v>
      </c>
      <c r="C116" s="176" t="s">
        <v>514</v>
      </c>
      <c r="D116" s="177">
        <v>1</v>
      </c>
      <c r="E116" s="181">
        <v>12000</v>
      </c>
      <c r="F116" s="179">
        <f t="shared" si="13"/>
        <v>12000</v>
      </c>
      <c r="G116" s="179">
        <v>2000</v>
      </c>
      <c r="H116" s="213">
        <f t="shared" si="14"/>
        <v>14000</v>
      </c>
    </row>
    <row r="117" spans="1:8" ht="24">
      <c r="A117" s="216">
        <v>25</v>
      </c>
      <c r="B117" s="199" t="s">
        <v>610</v>
      </c>
      <c r="C117" s="176" t="s">
        <v>514</v>
      </c>
      <c r="D117" s="177">
        <v>1</v>
      </c>
      <c r="E117" s="181">
        <v>15000</v>
      </c>
      <c r="F117" s="179">
        <f t="shared" si="13"/>
        <v>15000</v>
      </c>
      <c r="G117" s="179">
        <v>2000</v>
      </c>
      <c r="H117" s="213">
        <f t="shared" si="14"/>
        <v>17000</v>
      </c>
    </row>
    <row r="118" spans="1:8" ht="24">
      <c r="A118" s="216">
        <v>26</v>
      </c>
      <c r="B118" s="199" t="s">
        <v>611</v>
      </c>
      <c r="C118" s="176" t="s">
        <v>514</v>
      </c>
      <c r="D118" s="177">
        <v>1</v>
      </c>
      <c r="E118" s="181">
        <v>12000</v>
      </c>
      <c r="F118" s="179">
        <f t="shared" si="13"/>
        <v>12000</v>
      </c>
      <c r="G118" s="179">
        <v>2000</v>
      </c>
      <c r="H118" s="213">
        <f t="shared" si="14"/>
        <v>14000</v>
      </c>
    </row>
    <row r="119" spans="1:8" ht="24">
      <c r="A119" s="216">
        <v>27</v>
      </c>
      <c r="B119" s="199" t="s">
        <v>612</v>
      </c>
      <c r="C119" s="176" t="s">
        <v>514</v>
      </c>
      <c r="D119" s="177">
        <v>1</v>
      </c>
      <c r="E119" s="181">
        <v>12000</v>
      </c>
      <c r="F119" s="179">
        <f t="shared" si="13"/>
        <v>12000</v>
      </c>
      <c r="G119" s="179">
        <v>2000</v>
      </c>
      <c r="H119" s="213">
        <f t="shared" si="14"/>
        <v>14000</v>
      </c>
    </row>
    <row r="120" spans="1:8" ht="14.25">
      <c r="A120" s="222"/>
      <c r="B120" s="202" t="s">
        <v>96</v>
      </c>
      <c r="C120" s="186"/>
      <c r="D120" s="186"/>
      <c r="E120" s="187"/>
      <c r="F120" s="225">
        <f>SUM(F99:F119)</f>
        <v>687000</v>
      </c>
      <c r="G120" s="225">
        <f>SUM(G99:G119)</f>
        <v>73900</v>
      </c>
      <c r="H120" s="225">
        <f>SUM(H99:H119)</f>
        <v>760900</v>
      </c>
    </row>
    <row r="121" spans="1:8">
      <c r="A121" s="222"/>
      <c r="B121" s="172" t="s">
        <v>613</v>
      </c>
      <c r="C121" s="186"/>
      <c r="D121" s="186"/>
      <c r="E121" s="187"/>
      <c r="F121" s="179">
        <f t="shared" si="13"/>
        <v>0</v>
      </c>
      <c r="G121" s="188"/>
      <c r="H121" s="217"/>
    </row>
    <row r="122" spans="1:8" ht="24">
      <c r="A122" s="216">
        <v>28</v>
      </c>
      <c r="B122" s="180" t="s">
        <v>614</v>
      </c>
      <c r="C122" s="176" t="s">
        <v>514</v>
      </c>
      <c r="D122" s="177">
        <v>2</v>
      </c>
      <c r="E122" s="181">
        <v>18000</v>
      </c>
      <c r="F122" s="179">
        <f t="shared" si="13"/>
        <v>36000</v>
      </c>
      <c r="G122" s="179">
        <v>2000</v>
      </c>
      <c r="H122" s="213">
        <f>F122+G122</f>
        <v>38000</v>
      </c>
    </row>
    <row r="123" spans="1:8">
      <c r="A123" s="216">
        <v>29</v>
      </c>
      <c r="B123" s="191" t="s">
        <v>615</v>
      </c>
      <c r="C123" s="176" t="s">
        <v>514</v>
      </c>
      <c r="D123" s="177">
        <v>2</v>
      </c>
      <c r="E123" s="181">
        <v>18000</v>
      </c>
      <c r="F123" s="179">
        <f t="shared" si="13"/>
        <v>36000</v>
      </c>
      <c r="G123" s="179">
        <v>2000</v>
      </c>
      <c r="H123" s="213">
        <f t="shared" ref="H123:H153" si="15">F123+G123</f>
        <v>38000</v>
      </c>
    </row>
    <row r="124" spans="1:8" ht="36">
      <c r="A124" s="216">
        <v>30</v>
      </c>
      <c r="B124" s="175" t="s">
        <v>595</v>
      </c>
      <c r="C124" s="176" t="s">
        <v>514</v>
      </c>
      <c r="D124" s="177">
        <v>2</v>
      </c>
      <c r="E124" s="181">
        <v>18000</v>
      </c>
      <c r="F124" s="179">
        <f t="shared" si="13"/>
        <v>36000</v>
      </c>
      <c r="G124" s="179">
        <v>2000</v>
      </c>
      <c r="H124" s="213">
        <f t="shared" si="15"/>
        <v>38000</v>
      </c>
    </row>
    <row r="125" spans="1:8" ht="36">
      <c r="A125" s="216">
        <v>31</v>
      </c>
      <c r="B125" s="180" t="s">
        <v>616</v>
      </c>
      <c r="C125" s="176" t="s">
        <v>512</v>
      </c>
      <c r="D125" s="177">
        <v>2</v>
      </c>
      <c r="E125" s="181">
        <v>150000</v>
      </c>
      <c r="F125" s="179">
        <f t="shared" si="13"/>
        <v>300000</v>
      </c>
      <c r="G125" s="179">
        <v>10000</v>
      </c>
      <c r="H125" s="213">
        <f t="shared" si="15"/>
        <v>310000</v>
      </c>
    </row>
    <row r="126" spans="1:8" ht="36">
      <c r="A126" s="216">
        <v>32</v>
      </c>
      <c r="B126" s="175" t="s">
        <v>597</v>
      </c>
      <c r="C126" s="176" t="s">
        <v>514</v>
      </c>
      <c r="D126" s="177">
        <v>2</v>
      </c>
      <c r="E126" s="181">
        <v>10000</v>
      </c>
      <c r="F126" s="179">
        <f t="shared" si="13"/>
        <v>20000</v>
      </c>
      <c r="G126" s="179">
        <v>2000</v>
      </c>
      <c r="H126" s="213">
        <f t="shared" si="15"/>
        <v>22000</v>
      </c>
    </row>
    <row r="127" spans="1:8">
      <c r="A127" s="216">
        <v>33</v>
      </c>
      <c r="B127" s="175" t="s">
        <v>617</v>
      </c>
      <c r="C127" s="176" t="s">
        <v>514</v>
      </c>
      <c r="D127" s="177">
        <v>2</v>
      </c>
      <c r="E127" s="181">
        <v>15000</v>
      </c>
      <c r="F127" s="179">
        <f t="shared" si="13"/>
        <v>30000</v>
      </c>
      <c r="G127" s="179">
        <v>2000</v>
      </c>
      <c r="H127" s="213">
        <f t="shared" si="15"/>
        <v>32000</v>
      </c>
    </row>
    <row r="128" spans="1:8">
      <c r="A128" s="216">
        <v>34</v>
      </c>
      <c r="B128" s="191" t="s">
        <v>618</v>
      </c>
      <c r="C128" s="176" t="s">
        <v>514</v>
      </c>
      <c r="D128" s="177">
        <v>3</v>
      </c>
      <c r="E128" s="181">
        <v>12000</v>
      </c>
      <c r="F128" s="179">
        <f t="shared" si="13"/>
        <v>36000</v>
      </c>
      <c r="G128" s="179">
        <v>2000</v>
      </c>
      <c r="H128" s="213">
        <f t="shared" si="15"/>
        <v>38000</v>
      </c>
    </row>
    <row r="129" spans="1:8">
      <c r="A129" s="216">
        <v>35</v>
      </c>
      <c r="B129" s="175" t="s">
        <v>602</v>
      </c>
      <c r="C129" s="176" t="s">
        <v>514</v>
      </c>
      <c r="D129" s="177">
        <v>3</v>
      </c>
      <c r="E129" s="181">
        <v>15000</v>
      </c>
      <c r="F129" s="179">
        <f t="shared" si="13"/>
        <v>45000</v>
      </c>
      <c r="G129" s="179">
        <v>2000</v>
      </c>
      <c r="H129" s="213">
        <f t="shared" si="15"/>
        <v>47000</v>
      </c>
    </row>
    <row r="130" spans="1:8">
      <c r="A130" s="216">
        <v>36</v>
      </c>
      <c r="B130" s="191" t="s">
        <v>619</v>
      </c>
      <c r="C130" s="176" t="s">
        <v>514</v>
      </c>
      <c r="D130" s="177">
        <v>1</v>
      </c>
      <c r="E130" s="183">
        <v>7500</v>
      </c>
      <c r="F130" s="179">
        <f t="shared" si="13"/>
        <v>7500</v>
      </c>
      <c r="G130" s="179">
        <v>1200</v>
      </c>
      <c r="H130" s="213">
        <f t="shared" si="15"/>
        <v>8700</v>
      </c>
    </row>
    <row r="131" spans="1:8" ht="60">
      <c r="A131" s="216">
        <v>37</v>
      </c>
      <c r="B131" s="175" t="s">
        <v>620</v>
      </c>
      <c r="C131" s="176" t="s">
        <v>514</v>
      </c>
      <c r="D131" s="177">
        <v>1</v>
      </c>
      <c r="E131" s="181">
        <v>45000</v>
      </c>
      <c r="F131" s="179">
        <f t="shared" si="13"/>
        <v>45000</v>
      </c>
      <c r="G131" s="179">
        <v>2500</v>
      </c>
      <c r="H131" s="213">
        <f t="shared" si="15"/>
        <v>47500</v>
      </c>
    </row>
    <row r="132" spans="1:8" ht="24">
      <c r="A132" s="216">
        <v>38</v>
      </c>
      <c r="B132" s="180" t="s">
        <v>621</v>
      </c>
      <c r="C132" s="176" t="s">
        <v>514</v>
      </c>
      <c r="D132" s="177">
        <v>1</v>
      </c>
      <c r="E132" s="181">
        <v>20000</v>
      </c>
      <c r="F132" s="179">
        <f t="shared" si="13"/>
        <v>20000</v>
      </c>
      <c r="G132" s="179">
        <v>3500</v>
      </c>
      <c r="H132" s="213">
        <f t="shared" si="15"/>
        <v>23500</v>
      </c>
    </row>
    <row r="133" spans="1:8">
      <c r="A133" s="216">
        <v>39</v>
      </c>
      <c r="B133" s="234" t="s">
        <v>707</v>
      </c>
      <c r="C133" s="176" t="s">
        <v>530</v>
      </c>
      <c r="D133" s="177">
        <v>1</v>
      </c>
      <c r="E133" s="181">
        <v>7500</v>
      </c>
      <c r="F133" s="179">
        <f t="shared" si="13"/>
        <v>7500</v>
      </c>
      <c r="G133" s="179">
        <v>2500</v>
      </c>
      <c r="H133" s="213">
        <f t="shared" si="15"/>
        <v>10000</v>
      </c>
    </row>
    <row r="134" spans="1:8" ht="24">
      <c r="A134" s="216">
        <v>40</v>
      </c>
      <c r="B134" s="180" t="s">
        <v>606</v>
      </c>
      <c r="C134" s="176" t="s">
        <v>514</v>
      </c>
      <c r="D134" s="177">
        <v>1</v>
      </c>
      <c r="E134" s="181">
        <v>20000</v>
      </c>
      <c r="F134" s="179">
        <f t="shared" si="13"/>
        <v>20000</v>
      </c>
      <c r="G134" s="179">
        <v>4000</v>
      </c>
      <c r="H134" s="213">
        <f t="shared" si="15"/>
        <v>24000</v>
      </c>
    </row>
    <row r="135" spans="1:8" ht="48">
      <c r="A135" s="216">
        <v>41</v>
      </c>
      <c r="B135" s="180" t="s">
        <v>622</v>
      </c>
      <c r="C135" s="176" t="s">
        <v>514</v>
      </c>
      <c r="D135" s="177">
        <v>1</v>
      </c>
      <c r="E135" s="203">
        <v>75000</v>
      </c>
      <c r="F135" s="179">
        <f t="shared" si="13"/>
        <v>75000</v>
      </c>
      <c r="G135" s="179">
        <v>20000</v>
      </c>
      <c r="H135" s="213">
        <f t="shared" si="15"/>
        <v>95000</v>
      </c>
    </row>
    <row r="136" spans="1:8" ht="36">
      <c r="A136" s="216">
        <v>42</v>
      </c>
      <c r="B136" s="180" t="s">
        <v>623</v>
      </c>
      <c r="C136" s="176" t="s">
        <v>514</v>
      </c>
      <c r="D136" s="177">
        <v>1</v>
      </c>
      <c r="E136" s="181">
        <v>25000</v>
      </c>
      <c r="F136" s="179">
        <f t="shared" si="13"/>
        <v>25000</v>
      </c>
      <c r="G136" s="179">
        <v>2500</v>
      </c>
      <c r="H136" s="213">
        <f t="shared" si="15"/>
        <v>27500</v>
      </c>
    </row>
    <row r="137" spans="1:8" ht="24">
      <c r="A137" s="216">
        <v>43</v>
      </c>
      <c r="B137" s="180" t="s">
        <v>609</v>
      </c>
      <c r="C137" s="176" t="s">
        <v>514</v>
      </c>
      <c r="D137" s="177">
        <v>1</v>
      </c>
      <c r="E137" s="181">
        <v>12000</v>
      </c>
      <c r="F137" s="179">
        <f t="shared" si="13"/>
        <v>12000</v>
      </c>
      <c r="G137" s="179">
        <v>2500</v>
      </c>
      <c r="H137" s="213">
        <f t="shared" si="15"/>
        <v>14500</v>
      </c>
    </row>
    <row r="138" spans="1:8" ht="24">
      <c r="A138" s="216">
        <v>44</v>
      </c>
      <c r="B138" s="180" t="s">
        <v>624</v>
      </c>
      <c r="C138" s="176" t="s">
        <v>514</v>
      </c>
      <c r="D138" s="177">
        <v>1</v>
      </c>
      <c r="E138" s="181">
        <v>15000</v>
      </c>
      <c r="F138" s="179">
        <f t="shared" si="13"/>
        <v>15000</v>
      </c>
      <c r="G138" s="179">
        <v>2500</v>
      </c>
      <c r="H138" s="213">
        <f t="shared" si="15"/>
        <v>17500</v>
      </c>
    </row>
    <row r="139" spans="1:8" ht="24">
      <c r="A139" s="216">
        <v>45</v>
      </c>
      <c r="B139" s="180" t="s">
        <v>611</v>
      </c>
      <c r="C139" s="176" t="s">
        <v>514</v>
      </c>
      <c r="D139" s="177">
        <v>1</v>
      </c>
      <c r="E139" s="181">
        <v>12000</v>
      </c>
      <c r="F139" s="179">
        <f t="shared" si="13"/>
        <v>12000</v>
      </c>
      <c r="G139" s="179">
        <v>2000</v>
      </c>
      <c r="H139" s="213">
        <f t="shared" si="15"/>
        <v>14000</v>
      </c>
    </row>
    <row r="140" spans="1:8" ht="24">
      <c r="A140" s="216">
        <v>46</v>
      </c>
      <c r="B140" s="180" t="s">
        <v>612</v>
      </c>
      <c r="C140" s="176" t="s">
        <v>514</v>
      </c>
      <c r="D140" s="177">
        <v>1</v>
      </c>
      <c r="E140" s="181">
        <v>15000</v>
      </c>
      <c r="F140" s="179">
        <f t="shared" si="13"/>
        <v>15000</v>
      </c>
      <c r="G140" s="179">
        <v>2500</v>
      </c>
      <c r="H140" s="213">
        <f t="shared" si="15"/>
        <v>17500</v>
      </c>
    </row>
    <row r="141" spans="1:8" ht="36">
      <c r="A141" s="216">
        <v>47</v>
      </c>
      <c r="B141" s="180" t="s">
        <v>625</v>
      </c>
      <c r="C141" s="176" t="s">
        <v>530</v>
      </c>
      <c r="D141" s="177">
        <v>1</v>
      </c>
      <c r="E141" s="203">
        <v>120000</v>
      </c>
      <c r="F141" s="179">
        <f t="shared" si="13"/>
        <v>120000</v>
      </c>
      <c r="G141" s="179">
        <v>20000</v>
      </c>
      <c r="H141" s="213">
        <f t="shared" si="15"/>
        <v>140000</v>
      </c>
    </row>
    <row r="142" spans="1:8" ht="96">
      <c r="A142" s="216">
        <v>48</v>
      </c>
      <c r="B142" s="180" t="s">
        <v>626</v>
      </c>
      <c r="C142" s="176" t="s">
        <v>512</v>
      </c>
      <c r="D142" s="177">
        <v>1</v>
      </c>
      <c r="E142" s="203">
        <v>750000</v>
      </c>
      <c r="F142" s="179">
        <f t="shared" si="13"/>
        <v>750000</v>
      </c>
      <c r="G142" s="179">
        <v>100000</v>
      </c>
      <c r="H142" s="213">
        <f t="shared" si="15"/>
        <v>850000</v>
      </c>
    </row>
    <row r="143" spans="1:8" ht="60">
      <c r="A143" s="216">
        <v>49</v>
      </c>
      <c r="B143" s="175" t="s">
        <v>627</v>
      </c>
      <c r="C143" s="186"/>
      <c r="D143" s="186"/>
      <c r="E143" s="187"/>
      <c r="F143" s="179">
        <f t="shared" si="13"/>
        <v>0</v>
      </c>
      <c r="G143" s="188"/>
      <c r="H143" s="213">
        <f t="shared" si="15"/>
        <v>0</v>
      </c>
    </row>
    <row r="144" spans="1:8" ht="22.5">
      <c r="A144" s="218" t="s">
        <v>110</v>
      </c>
      <c r="B144" s="204" t="s">
        <v>628</v>
      </c>
      <c r="C144" s="176" t="s">
        <v>184</v>
      </c>
      <c r="D144" s="205">
        <v>140</v>
      </c>
      <c r="E144" s="178">
        <v>1500</v>
      </c>
      <c r="F144" s="179">
        <f t="shared" si="13"/>
        <v>210000</v>
      </c>
      <c r="G144" s="179">
        <v>25000</v>
      </c>
      <c r="H144" s="213">
        <f t="shared" si="15"/>
        <v>235000</v>
      </c>
    </row>
    <row r="145" spans="1:8" ht="36">
      <c r="A145" s="218" t="s">
        <v>112</v>
      </c>
      <c r="B145" s="206" t="s">
        <v>629</v>
      </c>
      <c r="C145" s="176" t="s">
        <v>184</v>
      </c>
      <c r="D145" s="207">
        <v>40</v>
      </c>
      <c r="E145" s="208">
        <v>1200</v>
      </c>
      <c r="F145" s="179">
        <f t="shared" si="13"/>
        <v>48000</v>
      </c>
      <c r="G145" s="179">
        <v>1000</v>
      </c>
      <c r="H145" s="213">
        <f t="shared" si="15"/>
        <v>49000</v>
      </c>
    </row>
    <row r="146" spans="1:8" ht="48">
      <c r="A146" s="216">
        <v>50</v>
      </c>
      <c r="B146" s="180" t="s">
        <v>630</v>
      </c>
      <c r="C146" s="176" t="s">
        <v>512</v>
      </c>
      <c r="D146" s="177">
        <v>1</v>
      </c>
      <c r="E146" s="178">
        <v>55000</v>
      </c>
      <c r="F146" s="179">
        <f t="shared" si="13"/>
        <v>55000</v>
      </c>
      <c r="G146" s="179">
        <v>10000</v>
      </c>
      <c r="H146" s="213">
        <f t="shared" si="15"/>
        <v>65000</v>
      </c>
    </row>
    <row r="147" spans="1:8" ht="72">
      <c r="A147" s="216">
        <v>51</v>
      </c>
      <c r="B147" s="180" t="s">
        <v>631</v>
      </c>
      <c r="C147" s="176" t="s">
        <v>512</v>
      </c>
      <c r="D147" s="177">
        <v>2</v>
      </c>
      <c r="E147" s="178">
        <v>230000</v>
      </c>
      <c r="F147" s="179">
        <f t="shared" si="13"/>
        <v>460000</v>
      </c>
      <c r="G147" s="179">
        <v>25000</v>
      </c>
      <c r="H147" s="213">
        <f t="shared" si="15"/>
        <v>485000</v>
      </c>
    </row>
    <row r="148" spans="1:8" ht="60">
      <c r="A148" s="216">
        <v>52</v>
      </c>
      <c r="B148" s="180" t="s">
        <v>632</v>
      </c>
      <c r="C148" s="176" t="s">
        <v>512</v>
      </c>
      <c r="D148" s="177">
        <v>2</v>
      </c>
      <c r="E148" s="178">
        <v>200000</v>
      </c>
      <c r="F148" s="179">
        <f t="shared" si="13"/>
        <v>400000</v>
      </c>
      <c r="G148" s="179">
        <v>25000</v>
      </c>
      <c r="H148" s="213">
        <f t="shared" si="15"/>
        <v>425000</v>
      </c>
    </row>
    <row r="149" spans="1:8" ht="72">
      <c r="A149" s="216">
        <v>53</v>
      </c>
      <c r="B149" s="180" t="s">
        <v>633</v>
      </c>
      <c r="C149" s="176" t="s">
        <v>530</v>
      </c>
      <c r="D149" s="177">
        <v>1</v>
      </c>
      <c r="E149" s="209">
        <v>45000</v>
      </c>
      <c r="F149" s="179">
        <f t="shared" si="13"/>
        <v>45000</v>
      </c>
      <c r="G149" s="179">
        <v>7500</v>
      </c>
      <c r="H149" s="213">
        <f t="shared" si="15"/>
        <v>52500</v>
      </c>
    </row>
    <row r="150" spans="1:8" ht="24">
      <c r="A150" s="216">
        <v>54</v>
      </c>
      <c r="B150" s="180" t="s">
        <v>634</v>
      </c>
      <c r="C150" s="176" t="s">
        <v>514</v>
      </c>
      <c r="D150" s="177">
        <v>1</v>
      </c>
      <c r="E150" s="178">
        <v>45000</v>
      </c>
      <c r="F150" s="179">
        <f t="shared" si="13"/>
        <v>45000</v>
      </c>
      <c r="G150" s="179">
        <v>2000</v>
      </c>
      <c r="H150" s="213">
        <f t="shared" si="15"/>
        <v>47000</v>
      </c>
    </row>
    <row r="151" spans="1:8" ht="144">
      <c r="A151" s="216">
        <v>55</v>
      </c>
      <c r="B151" s="175" t="s">
        <v>635</v>
      </c>
      <c r="C151" s="176" t="s">
        <v>512</v>
      </c>
      <c r="D151" s="177">
        <v>1</v>
      </c>
      <c r="E151" s="209">
        <v>2000000</v>
      </c>
      <c r="F151" s="179">
        <f t="shared" si="13"/>
        <v>2000000</v>
      </c>
      <c r="G151" s="179">
        <v>120000</v>
      </c>
      <c r="H151" s="213">
        <f t="shared" si="15"/>
        <v>2120000</v>
      </c>
    </row>
    <row r="152" spans="1:8" ht="98.25" customHeight="1">
      <c r="A152" s="216">
        <v>56</v>
      </c>
      <c r="B152" s="175" t="s">
        <v>636</v>
      </c>
      <c r="C152" s="176" t="s">
        <v>512</v>
      </c>
      <c r="D152" s="177">
        <v>1</v>
      </c>
      <c r="E152" s="209">
        <v>120000</v>
      </c>
      <c r="F152" s="179">
        <f t="shared" si="13"/>
        <v>120000</v>
      </c>
      <c r="G152" s="179">
        <v>20000</v>
      </c>
      <c r="H152" s="213">
        <f t="shared" si="15"/>
        <v>140000</v>
      </c>
    </row>
    <row r="153" spans="1:8" ht="60">
      <c r="A153" s="216">
        <v>57</v>
      </c>
      <c r="B153" s="180" t="s">
        <v>637</v>
      </c>
      <c r="C153" s="176" t="s">
        <v>530</v>
      </c>
      <c r="D153" s="177">
        <v>1</v>
      </c>
      <c r="E153" s="209">
        <v>50000</v>
      </c>
      <c r="F153" s="179">
        <f t="shared" si="13"/>
        <v>50000</v>
      </c>
      <c r="G153" s="179">
        <v>10000</v>
      </c>
      <c r="H153" s="213">
        <f t="shared" si="15"/>
        <v>60000</v>
      </c>
    </row>
    <row r="154" spans="1:8" ht="14.25">
      <c r="A154" s="307" t="s">
        <v>96</v>
      </c>
      <c r="B154" s="308"/>
      <c r="C154" s="308"/>
      <c r="D154" s="308"/>
      <c r="E154" s="308"/>
      <c r="F154" s="225">
        <f>SUM(F122:F153)</f>
        <v>5096000</v>
      </c>
      <c r="G154" s="225">
        <f>SUM(G122:G153)</f>
        <v>435200</v>
      </c>
      <c r="H154" s="225">
        <f>SUM(H122:H153)</f>
        <v>5531200</v>
      </c>
    </row>
    <row r="155" spans="1:8" ht="25.5">
      <c r="A155" s="227"/>
      <c r="B155" s="199" t="s">
        <v>638</v>
      </c>
      <c r="C155" s="186"/>
      <c r="D155" s="186"/>
      <c r="E155" s="187"/>
      <c r="F155" s="179">
        <f t="shared" si="13"/>
        <v>0</v>
      </c>
      <c r="G155" s="188"/>
      <c r="H155" s="217"/>
    </row>
    <row r="156" spans="1:8" ht="114.75" customHeight="1">
      <c r="A156" s="216">
        <v>58</v>
      </c>
      <c r="B156" s="180" t="s">
        <v>639</v>
      </c>
      <c r="C156" s="176" t="s">
        <v>512</v>
      </c>
      <c r="D156" s="177">
        <v>1</v>
      </c>
      <c r="E156" s="178">
        <v>45000</v>
      </c>
      <c r="F156" s="179">
        <f t="shared" si="13"/>
        <v>45000</v>
      </c>
      <c r="G156" s="179">
        <v>4500</v>
      </c>
      <c r="H156" s="213">
        <f>F156+G156</f>
        <v>49500</v>
      </c>
    </row>
    <row r="157" spans="1:8" ht="49.5">
      <c r="A157" s="216">
        <v>59</v>
      </c>
      <c r="B157" s="180" t="s">
        <v>640</v>
      </c>
      <c r="C157" s="176" t="s">
        <v>514</v>
      </c>
      <c r="D157" s="177">
        <v>8</v>
      </c>
      <c r="E157" s="178">
        <v>4500</v>
      </c>
      <c r="F157" s="179">
        <f t="shared" si="13"/>
        <v>36000</v>
      </c>
      <c r="G157" s="179">
        <v>3500</v>
      </c>
      <c r="H157" s="213">
        <f t="shared" ref="H157:H161" si="16">F157+G157</f>
        <v>39500</v>
      </c>
    </row>
    <row r="158" spans="1:8" ht="65.25" customHeight="1">
      <c r="A158" s="216">
        <v>60</v>
      </c>
      <c r="B158" s="247" t="s">
        <v>708</v>
      </c>
      <c r="C158" s="176" t="s">
        <v>514</v>
      </c>
      <c r="D158" s="177">
        <v>2</v>
      </c>
      <c r="E158" s="178">
        <v>5000</v>
      </c>
      <c r="F158" s="179">
        <f t="shared" si="13"/>
        <v>10000</v>
      </c>
      <c r="G158" s="179">
        <v>1200</v>
      </c>
      <c r="H158" s="213">
        <f t="shared" si="16"/>
        <v>11200</v>
      </c>
    </row>
    <row r="159" spans="1:8" ht="63.75" customHeight="1">
      <c r="A159" s="216">
        <v>61</v>
      </c>
      <c r="B159" s="180" t="s">
        <v>641</v>
      </c>
      <c r="C159" s="176" t="s">
        <v>514</v>
      </c>
      <c r="D159" s="177">
        <v>2</v>
      </c>
      <c r="E159" s="178">
        <v>5000</v>
      </c>
      <c r="F159" s="179">
        <f t="shared" si="13"/>
        <v>10000</v>
      </c>
      <c r="G159" s="179">
        <v>1200</v>
      </c>
      <c r="H159" s="213">
        <f t="shared" si="16"/>
        <v>11200</v>
      </c>
    </row>
    <row r="160" spans="1:8" ht="53.25" customHeight="1">
      <c r="A160" s="216">
        <v>62</v>
      </c>
      <c r="B160" s="180" t="s">
        <v>642</v>
      </c>
      <c r="C160" s="176" t="s">
        <v>514</v>
      </c>
      <c r="D160" s="177">
        <v>1</v>
      </c>
      <c r="E160" s="178">
        <v>5000</v>
      </c>
      <c r="F160" s="179">
        <f t="shared" si="13"/>
        <v>5000</v>
      </c>
      <c r="G160" s="179">
        <v>1200</v>
      </c>
      <c r="H160" s="213">
        <f t="shared" si="16"/>
        <v>6200</v>
      </c>
    </row>
    <row r="161" spans="1:8" ht="42.75" customHeight="1">
      <c r="A161" s="216">
        <v>63</v>
      </c>
      <c r="B161" s="180" t="s">
        <v>643</v>
      </c>
      <c r="C161" s="176" t="s">
        <v>514</v>
      </c>
      <c r="D161" s="177">
        <v>8</v>
      </c>
      <c r="E161" s="178">
        <v>5000</v>
      </c>
      <c r="F161" s="179">
        <f t="shared" si="13"/>
        <v>40000</v>
      </c>
      <c r="G161" s="179">
        <v>4000</v>
      </c>
      <c r="H161" s="213">
        <f t="shared" si="16"/>
        <v>44000</v>
      </c>
    </row>
    <row r="162" spans="1:8" ht="14.25">
      <c r="A162" s="222"/>
      <c r="B162" s="202" t="s">
        <v>96</v>
      </c>
      <c r="C162" s="186"/>
      <c r="D162" s="186"/>
      <c r="E162" s="187"/>
      <c r="F162" s="192">
        <f>SUM(F156:F161)</f>
        <v>146000</v>
      </c>
      <c r="G162" s="192">
        <f>SUM(G156:G161)</f>
        <v>15600</v>
      </c>
      <c r="H162" s="225">
        <f>SUM(H156:H161)</f>
        <v>161600</v>
      </c>
    </row>
    <row r="163" spans="1:8" ht="15" thickBot="1">
      <c r="A163" s="303" t="s">
        <v>644</v>
      </c>
      <c r="B163" s="304"/>
      <c r="C163" s="304"/>
      <c r="D163" s="304"/>
      <c r="E163" s="304"/>
      <c r="F163" s="228">
        <f>F162+F154+F120+F97</f>
        <v>6079500</v>
      </c>
      <c r="G163" s="228">
        <f>G162+G154+G120+G97</f>
        <v>538100</v>
      </c>
      <c r="H163" s="228">
        <f t="shared" ref="H163" si="17">H162+H154+H120+H97</f>
        <v>6617600</v>
      </c>
    </row>
    <row r="164" spans="1:8">
      <c r="G164" s="139">
        <f>F163+G163</f>
        <v>6617600</v>
      </c>
    </row>
  </sheetData>
  <mergeCells count="16">
    <mergeCell ref="A163:E163"/>
    <mergeCell ref="A75:H75"/>
    <mergeCell ref="A87:E87"/>
    <mergeCell ref="A88:H88"/>
    <mergeCell ref="A89:H89"/>
    <mergeCell ref="A154:E154"/>
    <mergeCell ref="A43:H43"/>
    <mergeCell ref="A44:H44"/>
    <mergeCell ref="A45:H45"/>
    <mergeCell ref="A73:H73"/>
    <mergeCell ref="A74:H74"/>
    <mergeCell ref="A1:H1"/>
    <mergeCell ref="A2:H2"/>
    <mergeCell ref="A33:H33"/>
    <mergeCell ref="A34:H34"/>
    <mergeCell ref="A42:E42"/>
  </mergeCells>
  <pageMargins left="0.7" right="0.7" top="0.75" bottom="0.75" header="0.3" footer="0.3"/>
  <pageSetup scale="82" orientation="portrait" r:id="rId1"/>
  <rowBreaks count="4" manualBreakCount="4">
    <brk id="42" max="7" man="1"/>
    <brk id="72" max="16383" man="1"/>
    <brk id="110" max="7" man="1"/>
    <brk id="152"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GENERAL ITEM</vt:lpstr>
      <vt:lpstr>Submersible Pump Station</vt:lpstr>
      <vt:lpstr>Reservior and Booster pump</vt:lpstr>
      <vt:lpstr>Valve chambers</vt:lpstr>
      <vt:lpstr>Transmision pipe line works</vt:lpstr>
      <vt:lpstr>Distribution Pipe line Works</vt:lpstr>
      <vt:lpstr>Borehole Pumping Station</vt:lpstr>
      <vt:lpstr>'Borehole Pumping Station'!Print_Area</vt:lpstr>
      <vt:lpstr>'GENERAL ITEM'!Print_Area</vt:lpstr>
      <vt:lpstr>'Reservior and Booster pump'!Print_Area</vt:lpstr>
      <vt:lpstr>'Submersible Pump Station'!Print_Area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toshiba</cp:lastModifiedBy>
  <dcterms:created xsi:type="dcterms:W3CDTF">2024-02-27T19:24:46Z</dcterms:created>
  <dcterms:modified xsi:type="dcterms:W3CDTF">2024-03-07T14:11:08Z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reated">
    <vt:filetime>2023-04-11T00:00:00Z</vt:filetime>
  </property>
  <property fmtid="{D5CDD505-2E9C-101B-9397-08002B2CF9AE}" pid="3" name="Creator">
    <vt:lpwstr>Microsoft® Excel® 2016</vt:lpwstr>
  </property>
  <property fmtid="{D5CDD505-2E9C-101B-9397-08002B2CF9AE}" pid="4" name="LastSaved">
    <vt:filetime>2024-02-27T00:00:00Z</vt:filetime>
  </property>
  <property fmtid="{D5CDD505-2E9C-101B-9397-08002B2CF9AE}" pid="5" name="Producer">
    <vt:lpwstr>Microsoft® Excel® 2016</vt:lpwstr>
  </property>
</Properties>
</file>